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psaza-my.sharepoint.com/personal/esther_dpsa_gov_za/Documents/Documents/MYDOC2026/"/>
    </mc:Choice>
  </mc:AlternateContent>
  <xr:revisionPtr revIDLastSave="0" documentId="8_{E26C0A37-DC45-4967-953D-67ECEB0F8793}" xr6:coauthVersionLast="47" xr6:coauthVersionMax="47" xr10:uidLastSave="{00000000-0000-0000-0000-000000000000}"/>
  <bookViews>
    <workbookView xWindow="-120" yWindow="-120" windowWidth="20730" windowHeight="11040" firstSheet="4" activeTab="4" xr2:uid="{00000000-000D-0000-FFFF-FFFF00000000}"/>
  </bookViews>
  <sheets>
    <sheet name="Summary" sheetId="1" state="hidden" r:id="rId1"/>
    <sheet name="Sheet1" sheetId="2" state="hidden" r:id="rId2"/>
    <sheet name="Overlap Analysis" sheetId="3" state="hidden" r:id="rId3"/>
    <sheet name="Costing Model" sheetId="4" state="hidden" r:id="rId4"/>
    <sheet name="Scales (PS) {A}" sheetId="5" r:id="rId5"/>
    <sheet name="Tr key PS - F-time {B}" sheetId="6" r:id="rId6"/>
    <sheet name="Tr key PS - 3-8th ({C}" sheetId="7" r:id="rId7"/>
    <sheet name="Tr key PS - 5-8th {D}" sheetId="8" r:id="rId8"/>
    <sheet name="Tr key PS- 6-8th {E}" sheetId="9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38" i="4"/>
  <c r="D39" i="4"/>
  <c r="D40" i="4"/>
  <c r="D41" i="4" s="1"/>
  <c r="D42" i="4" s="1"/>
  <c r="D43" i="4" s="1"/>
  <c r="D44" i="4" s="1"/>
  <c r="D45" i="4" s="1"/>
  <c r="D46" i="4" s="1"/>
  <c r="D47" i="4" s="1"/>
  <c r="D48" i="4" s="1"/>
  <c r="C37" i="6" l="1"/>
  <c r="C58" i="6"/>
  <c r="C59" i="6"/>
  <c r="C60" i="6"/>
  <c r="C61" i="6"/>
  <c r="C62" i="6"/>
  <c r="C63" i="6"/>
  <c r="C64" i="6"/>
  <c r="C65" i="6"/>
  <c r="C57" i="6"/>
  <c r="C45" i="6"/>
  <c r="C46" i="6"/>
  <c r="C47" i="6"/>
  <c r="C48" i="6"/>
  <c r="C49" i="6"/>
  <c r="C50" i="6"/>
  <c r="C51" i="6"/>
  <c r="C52" i="6"/>
  <c r="C53" i="6"/>
  <c r="C54" i="6"/>
  <c r="C55" i="6"/>
  <c r="C44" i="6"/>
  <c r="C26" i="6"/>
  <c r="C27" i="6"/>
  <c r="C28" i="6"/>
  <c r="C29" i="6"/>
  <c r="C30" i="6"/>
  <c r="C31" i="6"/>
  <c r="C32" i="6"/>
  <c r="C33" i="6"/>
  <c r="C34" i="6"/>
  <c r="C35" i="6"/>
  <c r="C36" i="6"/>
  <c r="C25" i="6"/>
  <c r="C13" i="6"/>
  <c r="C14" i="6"/>
  <c r="C15" i="6"/>
  <c r="C16" i="6"/>
  <c r="C17" i="6"/>
  <c r="C18" i="6"/>
  <c r="C19" i="6"/>
  <c r="C20" i="6"/>
  <c r="C21" i="6"/>
  <c r="C22" i="6"/>
  <c r="C23" i="6"/>
  <c r="C12" i="6"/>
  <c r="F8" i="4"/>
  <c r="T8" i="4" s="1"/>
  <c r="F9" i="4"/>
  <c r="T9" i="4" s="1"/>
  <c r="F19" i="3"/>
  <c r="F7" i="3"/>
  <c r="E20" i="3"/>
  <c r="E19" i="3"/>
  <c r="E18" i="3"/>
  <c r="E17" i="3"/>
  <c r="K17" i="3"/>
  <c r="K18" i="3"/>
  <c r="K19" i="3"/>
  <c r="L19" i="3" s="1"/>
  <c r="K20" i="3"/>
  <c r="E8" i="3"/>
  <c r="E7" i="3"/>
  <c r="E6" i="3"/>
  <c r="E5" i="3"/>
  <c r="K5" i="3"/>
  <c r="K6" i="3"/>
  <c r="K7" i="3"/>
  <c r="L7" i="3" s="1"/>
  <c r="K8" i="3"/>
  <c r="B4" i="3" l="1"/>
  <c r="D42" i="9"/>
  <c r="D10" i="9"/>
  <c r="C10" i="9"/>
  <c r="C42" i="9" s="1"/>
  <c r="D10" i="8"/>
  <c r="D41" i="8" s="1"/>
  <c r="C10" i="8"/>
  <c r="C41" i="8" s="1"/>
  <c r="D10" i="7"/>
  <c r="D41" i="7" s="1"/>
  <c r="C10" i="7"/>
  <c r="C41" i="7" s="1"/>
  <c r="H44" i="6"/>
  <c r="D42" i="6"/>
  <c r="C42" i="6"/>
  <c r="P244" i="4"/>
  <c r="M242" i="4"/>
  <c r="J242" i="4"/>
  <c r="G242" i="4"/>
  <c r="F242" i="4"/>
  <c r="M241" i="4"/>
  <c r="J241" i="4"/>
  <c r="G241" i="4"/>
  <c r="F241" i="4"/>
  <c r="L241" i="4" s="1"/>
  <c r="M240" i="4"/>
  <c r="J240" i="4"/>
  <c r="G240" i="4"/>
  <c r="F240" i="4"/>
  <c r="S240" i="4" s="1"/>
  <c r="S239" i="4"/>
  <c r="O239" i="4"/>
  <c r="M239" i="4"/>
  <c r="L239" i="4"/>
  <c r="J239" i="4"/>
  <c r="G239" i="4"/>
  <c r="F239" i="4"/>
  <c r="M238" i="4"/>
  <c r="J238" i="4"/>
  <c r="G238" i="4"/>
  <c r="F238" i="4"/>
  <c r="L238" i="4" s="1"/>
  <c r="M237" i="4"/>
  <c r="J237" i="4"/>
  <c r="G237" i="4"/>
  <c r="F237" i="4"/>
  <c r="I237" i="4" s="1"/>
  <c r="M236" i="4"/>
  <c r="J236" i="4"/>
  <c r="G236" i="4"/>
  <c r="F236" i="4"/>
  <c r="O236" i="4" s="1"/>
  <c r="M235" i="4"/>
  <c r="J235" i="4"/>
  <c r="G235" i="4"/>
  <c r="F235" i="4"/>
  <c r="I235" i="4" s="1"/>
  <c r="M234" i="4"/>
  <c r="J234" i="4"/>
  <c r="G234" i="4"/>
  <c r="F234" i="4"/>
  <c r="L234" i="4" s="1"/>
  <c r="M231" i="4"/>
  <c r="L231" i="4"/>
  <c r="J231" i="4"/>
  <c r="G231" i="4"/>
  <c r="F231" i="4"/>
  <c r="S231" i="4" s="1"/>
  <c r="M230" i="4"/>
  <c r="J230" i="4"/>
  <c r="G230" i="4"/>
  <c r="F230" i="4"/>
  <c r="M229" i="4"/>
  <c r="J229" i="4"/>
  <c r="G229" i="4"/>
  <c r="F229" i="4"/>
  <c r="O229" i="4" s="1"/>
  <c r="M228" i="4"/>
  <c r="J228" i="4"/>
  <c r="G228" i="4"/>
  <c r="F228" i="4"/>
  <c r="T228" i="4" s="1"/>
  <c r="M227" i="4"/>
  <c r="J227" i="4"/>
  <c r="G227" i="4"/>
  <c r="F227" i="4"/>
  <c r="S227" i="4" s="1"/>
  <c r="T226" i="4"/>
  <c r="M226" i="4"/>
  <c r="J226" i="4"/>
  <c r="G226" i="4"/>
  <c r="F226" i="4"/>
  <c r="S226" i="4" s="1"/>
  <c r="M225" i="4"/>
  <c r="J225" i="4"/>
  <c r="G225" i="4"/>
  <c r="F225" i="4"/>
  <c r="L225" i="4" s="1"/>
  <c r="M224" i="4"/>
  <c r="J224" i="4"/>
  <c r="G224" i="4"/>
  <c r="F224" i="4"/>
  <c r="L224" i="4" s="1"/>
  <c r="M223" i="4"/>
  <c r="J223" i="4"/>
  <c r="G223" i="4"/>
  <c r="F223" i="4"/>
  <c r="M220" i="4"/>
  <c r="J220" i="4"/>
  <c r="G220" i="4"/>
  <c r="F220" i="4"/>
  <c r="M219" i="4"/>
  <c r="J219" i="4"/>
  <c r="G219" i="4"/>
  <c r="F219" i="4"/>
  <c r="L219" i="4" s="1"/>
  <c r="M218" i="4"/>
  <c r="J218" i="4"/>
  <c r="G218" i="4"/>
  <c r="F218" i="4"/>
  <c r="M217" i="4"/>
  <c r="J217" i="4"/>
  <c r="G217" i="4"/>
  <c r="F217" i="4"/>
  <c r="L217" i="4" s="1"/>
  <c r="M216" i="4"/>
  <c r="J216" i="4"/>
  <c r="G216" i="4"/>
  <c r="F216" i="4"/>
  <c r="M215" i="4"/>
  <c r="J215" i="4"/>
  <c r="G215" i="4"/>
  <c r="F215" i="4"/>
  <c r="T215" i="4" s="1"/>
  <c r="M214" i="4"/>
  <c r="J214" i="4"/>
  <c r="G214" i="4"/>
  <c r="F214" i="4"/>
  <c r="L214" i="4" s="1"/>
  <c r="M213" i="4"/>
  <c r="J213" i="4"/>
  <c r="G213" i="4"/>
  <c r="F213" i="4"/>
  <c r="M212" i="4"/>
  <c r="J212" i="4"/>
  <c r="G212" i="4"/>
  <c r="F212" i="4"/>
  <c r="T212" i="4" s="1"/>
  <c r="M211" i="4"/>
  <c r="J211" i="4"/>
  <c r="G211" i="4"/>
  <c r="F211" i="4"/>
  <c r="M210" i="4"/>
  <c r="J210" i="4"/>
  <c r="G210" i="4"/>
  <c r="F210" i="4"/>
  <c r="M209" i="4"/>
  <c r="J209" i="4"/>
  <c r="G209" i="4"/>
  <c r="F209" i="4"/>
  <c r="M208" i="4"/>
  <c r="J208" i="4"/>
  <c r="G208" i="4"/>
  <c r="F208" i="4"/>
  <c r="T208" i="4" s="1"/>
  <c r="M205" i="4"/>
  <c r="J205" i="4"/>
  <c r="G205" i="4"/>
  <c r="F205" i="4"/>
  <c r="M204" i="4"/>
  <c r="J204" i="4"/>
  <c r="G204" i="4"/>
  <c r="F204" i="4"/>
  <c r="O204" i="4" s="1"/>
  <c r="M203" i="4"/>
  <c r="J203" i="4"/>
  <c r="G203" i="4"/>
  <c r="F203" i="4"/>
  <c r="S203" i="4" s="1"/>
  <c r="M202" i="4"/>
  <c r="J202" i="4"/>
  <c r="G202" i="4"/>
  <c r="F202" i="4"/>
  <c r="I202" i="4" s="1"/>
  <c r="M201" i="4"/>
  <c r="J201" i="4"/>
  <c r="G201" i="4"/>
  <c r="F201" i="4"/>
  <c r="S201" i="4" s="1"/>
  <c r="M200" i="4"/>
  <c r="J200" i="4"/>
  <c r="G200" i="4"/>
  <c r="F200" i="4"/>
  <c r="T200" i="4" s="1"/>
  <c r="M199" i="4"/>
  <c r="J199" i="4"/>
  <c r="G199" i="4"/>
  <c r="F199" i="4"/>
  <c r="M198" i="4"/>
  <c r="J198" i="4"/>
  <c r="G198" i="4"/>
  <c r="F198" i="4"/>
  <c r="L198" i="4" s="1"/>
  <c r="M197" i="4"/>
  <c r="J197" i="4"/>
  <c r="G197" i="4"/>
  <c r="F197" i="4"/>
  <c r="M196" i="4"/>
  <c r="J196" i="4"/>
  <c r="G196" i="4"/>
  <c r="F196" i="4"/>
  <c r="S196" i="4" s="1"/>
  <c r="M195" i="4"/>
  <c r="J195" i="4"/>
  <c r="G195" i="4"/>
  <c r="F195" i="4"/>
  <c r="O195" i="4" s="1"/>
  <c r="M194" i="4"/>
  <c r="J194" i="4"/>
  <c r="G194" i="4"/>
  <c r="F194" i="4"/>
  <c r="L194" i="4" s="1"/>
  <c r="F190" i="4"/>
  <c r="E190" i="4"/>
  <c r="P186" i="4"/>
  <c r="M184" i="4"/>
  <c r="J184" i="4"/>
  <c r="G184" i="4"/>
  <c r="F184" i="4"/>
  <c r="S184" i="4" s="1"/>
  <c r="M183" i="4"/>
  <c r="J183" i="4"/>
  <c r="G183" i="4"/>
  <c r="F183" i="4"/>
  <c r="S182" i="4"/>
  <c r="M182" i="4"/>
  <c r="L182" i="4"/>
  <c r="J182" i="4"/>
  <c r="G182" i="4"/>
  <c r="F182" i="4"/>
  <c r="T182" i="4" s="1"/>
  <c r="M181" i="4"/>
  <c r="J181" i="4"/>
  <c r="G181" i="4"/>
  <c r="F181" i="4"/>
  <c r="T180" i="4"/>
  <c r="M180" i="4"/>
  <c r="J180" i="4"/>
  <c r="I180" i="4"/>
  <c r="G180" i="4"/>
  <c r="F180" i="4"/>
  <c r="S180" i="4" s="1"/>
  <c r="M179" i="4"/>
  <c r="J179" i="4"/>
  <c r="G179" i="4"/>
  <c r="F179" i="4"/>
  <c r="M178" i="4"/>
  <c r="J178" i="4"/>
  <c r="G178" i="4"/>
  <c r="F178" i="4"/>
  <c r="T177" i="4"/>
  <c r="S177" i="4"/>
  <c r="O177" i="4"/>
  <c r="M177" i="4"/>
  <c r="L177" i="4"/>
  <c r="J177" i="4"/>
  <c r="G177" i="4"/>
  <c r="F177" i="4"/>
  <c r="I177" i="4" s="1"/>
  <c r="M176" i="4"/>
  <c r="J176" i="4"/>
  <c r="G176" i="4"/>
  <c r="F176" i="4"/>
  <c r="L176" i="4" s="1"/>
  <c r="F174" i="4"/>
  <c r="T173" i="4"/>
  <c r="M173" i="4"/>
  <c r="J173" i="4"/>
  <c r="I173" i="4"/>
  <c r="G173" i="4"/>
  <c r="F173" i="4"/>
  <c r="M172" i="4"/>
  <c r="J172" i="4"/>
  <c r="G172" i="4"/>
  <c r="F172" i="4"/>
  <c r="M171" i="4"/>
  <c r="J171" i="4"/>
  <c r="G171" i="4"/>
  <c r="F171" i="4"/>
  <c r="L171" i="4" s="1"/>
  <c r="O170" i="4"/>
  <c r="M170" i="4"/>
  <c r="J170" i="4"/>
  <c r="G170" i="4"/>
  <c r="F170" i="4"/>
  <c r="L170" i="4" s="1"/>
  <c r="M169" i="4"/>
  <c r="J169" i="4"/>
  <c r="G169" i="4"/>
  <c r="F169" i="4"/>
  <c r="M168" i="4"/>
  <c r="J168" i="4"/>
  <c r="G168" i="4"/>
  <c r="F168" i="4"/>
  <c r="T168" i="4" s="1"/>
  <c r="M167" i="4"/>
  <c r="J167" i="4"/>
  <c r="G167" i="4"/>
  <c r="F167" i="4"/>
  <c r="M166" i="4"/>
  <c r="J166" i="4"/>
  <c r="G166" i="4"/>
  <c r="F166" i="4"/>
  <c r="I166" i="4" s="1"/>
  <c r="M165" i="4"/>
  <c r="J165" i="4"/>
  <c r="G165" i="4"/>
  <c r="F165" i="4"/>
  <c r="I165" i="4" s="1"/>
  <c r="M162" i="4"/>
  <c r="J162" i="4"/>
  <c r="G162" i="4"/>
  <c r="F162" i="4"/>
  <c r="M161" i="4"/>
  <c r="J161" i="4"/>
  <c r="G161" i="4"/>
  <c r="F161" i="4"/>
  <c r="M160" i="4"/>
  <c r="J160" i="4"/>
  <c r="G160" i="4"/>
  <c r="F160" i="4"/>
  <c r="T160" i="4" s="1"/>
  <c r="M159" i="4"/>
  <c r="J159" i="4"/>
  <c r="G159" i="4"/>
  <c r="F159" i="4"/>
  <c r="M158" i="4"/>
  <c r="J158" i="4"/>
  <c r="G158" i="4"/>
  <c r="F158" i="4"/>
  <c r="M157" i="4"/>
  <c r="J157" i="4"/>
  <c r="G157" i="4"/>
  <c r="F157" i="4"/>
  <c r="T157" i="4" s="1"/>
  <c r="M156" i="4"/>
  <c r="J156" i="4"/>
  <c r="G156" i="4"/>
  <c r="F156" i="4"/>
  <c r="M155" i="4"/>
  <c r="J155" i="4"/>
  <c r="G155" i="4"/>
  <c r="F155" i="4"/>
  <c r="O155" i="4" s="1"/>
  <c r="M154" i="4"/>
  <c r="J154" i="4"/>
  <c r="G154" i="4"/>
  <c r="F154" i="4"/>
  <c r="T153" i="4"/>
  <c r="M153" i="4"/>
  <c r="J153" i="4"/>
  <c r="G153" i="4"/>
  <c r="F153" i="4"/>
  <c r="S153" i="4" s="1"/>
  <c r="M152" i="4"/>
  <c r="J152" i="4"/>
  <c r="G152" i="4"/>
  <c r="F152" i="4"/>
  <c r="M151" i="4"/>
  <c r="J151" i="4"/>
  <c r="G151" i="4"/>
  <c r="F151" i="4"/>
  <c r="O151" i="4" s="1"/>
  <c r="M150" i="4"/>
  <c r="J150" i="4"/>
  <c r="G150" i="4"/>
  <c r="F150" i="4"/>
  <c r="L150" i="4" s="1"/>
  <c r="M147" i="4"/>
  <c r="J147" i="4"/>
  <c r="G147" i="4"/>
  <c r="F147" i="4"/>
  <c r="O147" i="4" s="1"/>
  <c r="M146" i="4"/>
  <c r="J146" i="4"/>
  <c r="G146" i="4"/>
  <c r="F146" i="4"/>
  <c r="T146" i="4" s="1"/>
  <c r="M145" i="4"/>
  <c r="J145" i="4"/>
  <c r="G145" i="4"/>
  <c r="F145" i="4"/>
  <c r="L145" i="4" s="1"/>
  <c r="M144" i="4"/>
  <c r="J144" i="4"/>
  <c r="G144" i="4"/>
  <c r="F144" i="4"/>
  <c r="M143" i="4"/>
  <c r="J143" i="4"/>
  <c r="G143" i="4"/>
  <c r="F143" i="4"/>
  <c r="O143" i="4" s="1"/>
  <c r="M142" i="4"/>
  <c r="J142" i="4"/>
  <c r="G142" i="4"/>
  <c r="F142" i="4"/>
  <c r="T142" i="4" s="1"/>
  <c r="M141" i="4"/>
  <c r="J141" i="4"/>
  <c r="G141" i="4"/>
  <c r="F141" i="4"/>
  <c r="T141" i="4" s="1"/>
  <c r="M140" i="4"/>
  <c r="J140" i="4"/>
  <c r="G140" i="4"/>
  <c r="F140" i="4"/>
  <c r="L140" i="4" s="1"/>
  <c r="M139" i="4"/>
  <c r="J139" i="4"/>
  <c r="G139" i="4"/>
  <c r="F139" i="4"/>
  <c r="T139" i="4" s="1"/>
  <c r="M138" i="4"/>
  <c r="J138" i="4"/>
  <c r="G138" i="4"/>
  <c r="F138" i="4"/>
  <c r="M137" i="4"/>
  <c r="J137" i="4"/>
  <c r="G137" i="4"/>
  <c r="F137" i="4"/>
  <c r="T137" i="4" s="1"/>
  <c r="M136" i="4"/>
  <c r="J136" i="4"/>
  <c r="G136" i="4"/>
  <c r="F136" i="4"/>
  <c r="I136" i="4" s="1"/>
  <c r="F132" i="4"/>
  <c r="E132" i="4"/>
  <c r="P128" i="4"/>
  <c r="M126" i="4"/>
  <c r="J126" i="4"/>
  <c r="G126" i="4"/>
  <c r="F126" i="4"/>
  <c r="T125" i="4"/>
  <c r="M125" i="4"/>
  <c r="L125" i="4"/>
  <c r="J125" i="4"/>
  <c r="G125" i="4"/>
  <c r="F125" i="4"/>
  <c r="M124" i="4"/>
  <c r="J124" i="4"/>
  <c r="G124" i="4"/>
  <c r="F124" i="4"/>
  <c r="M123" i="4"/>
  <c r="J123" i="4"/>
  <c r="G123" i="4"/>
  <c r="F123" i="4"/>
  <c r="T123" i="4" s="1"/>
  <c r="M122" i="4"/>
  <c r="J122" i="4"/>
  <c r="G122" i="4"/>
  <c r="F122" i="4"/>
  <c r="T122" i="4" s="1"/>
  <c r="M121" i="4"/>
  <c r="J121" i="4"/>
  <c r="G121" i="4"/>
  <c r="F121" i="4"/>
  <c r="L121" i="4" s="1"/>
  <c r="M120" i="4"/>
  <c r="J120" i="4"/>
  <c r="G120" i="4"/>
  <c r="F120" i="4"/>
  <c r="O120" i="4" s="1"/>
  <c r="M119" i="4"/>
  <c r="J119" i="4"/>
  <c r="G119" i="4"/>
  <c r="F119" i="4"/>
  <c r="S118" i="4"/>
  <c r="M118" i="4"/>
  <c r="J118" i="4"/>
  <c r="G118" i="4"/>
  <c r="F118" i="4"/>
  <c r="T118" i="4" s="1"/>
  <c r="M115" i="4"/>
  <c r="J115" i="4"/>
  <c r="G115" i="4"/>
  <c r="F115" i="4"/>
  <c r="L115" i="4" s="1"/>
  <c r="M114" i="4"/>
  <c r="J114" i="4"/>
  <c r="G114" i="4"/>
  <c r="F114" i="4"/>
  <c r="O114" i="4" s="1"/>
  <c r="M113" i="4"/>
  <c r="J113" i="4"/>
  <c r="G113" i="4"/>
  <c r="F113" i="4"/>
  <c r="I113" i="4" s="1"/>
  <c r="M112" i="4"/>
  <c r="J112" i="4"/>
  <c r="G112" i="4"/>
  <c r="F112" i="4"/>
  <c r="M111" i="4"/>
  <c r="J111" i="4"/>
  <c r="G111" i="4"/>
  <c r="F111" i="4"/>
  <c r="T108" i="4"/>
  <c r="S108" i="4"/>
  <c r="M108" i="4"/>
  <c r="J108" i="4"/>
  <c r="G108" i="4"/>
  <c r="F108" i="4"/>
  <c r="I108" i="4" s="1"/>
  <c r="M107" i="4"/>
  <c r="J107" i="4"/>
  <c r="G107" i="4"/>
  <c r="F107" i="4"/>
  <c r="O106" i="4"/>
  <c r="M106" i="4"/>
  <c r="J106" i="4"/>
  <c r="I106" i="4"/>
  <c r="G106" i="4"/>
  <c r="F106" i="4"/>
  <c r="T106" i="4" s="1"/>
  <c r="M105" i="4"/>
  <c r="J105" i="4"/>
  <c r="G105" i="4"/>
  <c r="F105" i="4"/>
  <c r="T105" i="4" s="1"/>
  <c r="M104" i="4"/>
  <c r="J104" i="4"/>
  <c r="G104" i="4"/>
  <c r="F104" i="4"/>
  <c r="S104" i="4" s="1"/>
  <c r="T103" i="4"/>
  <c r="S103" i="4"/>
  <c r="M103" i="4"/>
  <c r="L103" i="4"/>
  <c r="J103" i="4"/>
  <c r="G103" i="4"/>
  <c r="F103" i="4"/>
  <c r="M102" i="4"/>
  <c r="J102" i="4"/>
  <c r="G102" i="4"/>
  <c r="F102" i="4"/>
  <c r="M101" i="4"/>
  <c r="J101" i="4"/>
  <c r="I101" i="4"/>
  <c r="G101" i="4"/>
  <c r="F101" i="4"/>
  <c r="T101" i="4" s="1"/>
  <c r="M100" i="4"/>
  <c r="J100" i="4"/>
  <c r="G100" i="4"/>
  <c r="F100" i="4"/>
  <c r="M97" i="4"/>
  <c r="J97" i="4"/>
  <c r="G97" i="4"/>
  <c r="F97" i="4"/>
  <c r="F98" i="4" s="1"/>
  <c r="M96" i="4"/>
  <c r="J96" i="4"/>
  <c r="G96" i="4"/>
  <c r="F96" i="4"/>
  <c r="L96" i="4" s="1"/>
  <c r="M95" i="4"/>
  <c r="J95" i="4"/>
  <c r="G95" i="4"/>
  <c r="F95" i="4"/>
  <c r="M94" i="4"/>
  <c r="J94" i="4"/>
  <c r="G94" i="4"/>
  <c r="F94" i="4"/>
  <c r="T94" i="4" s="1"/>
  <c r="M93" i="4"/>
  <c r="J93" i="4"/>
  <c r="G93" i="4"/>
  <c r="F93" i="4"/>
  <c r="M92" i="4"/>
  <c r="J92" i="4"/>
  <c r="G92" i="4"/>
  <c r="F92" i="4"/>
  <c r="L92" i="4" s="1"/>
  <c r="M91" i="4"/>
  <c r="J91" i="4"/>
  <c r="G91" i="4"/>
  <c r="F91" i="4"/>
  <c r="T91" i="4" s="1"/>
  <c r="M90" i="4"/>
  <c r="J90" i="4"/>
  <c r="G90" i="4"/>
  <c r="F90" i="4"/>
  <c r="T89" i="4"/>
  <c r="M89" i="4"/>
  <c r="J89" i="4"/>
  <c r="G89" i="4"/>
  <c r="F89" i="4"/>
  <c r="O89" i="4" s="1"/>
  <c r="M88" i="4"/>
  <c r="J88" i="4"/>
  <c r="G88" i="4"/>
  <c r="F88" i="4"/>
  <c r="I88" i="4" s="1"/>
  <c r="M87" i="4"/>
  <c r="J87" i="4"/>
  <c r="G87" i="4"/>
  <c r="F87" i="4"/>
  <c r="T87" i="4" s="1"/>
  <c r="M86" i="4"/>
  <c r="J86" i="4"/>
  <c r="G86" i="4"/>
  <c r="F86" i="4"/>
  <c r="T86" i="4" s="1"/>
  <c r="M85" i="4"/>
  <c r="J85" i="4"/>
  <c r="G85" i="4"/>
  <c r="F85" i="4"/>
  <c r="M82" i="4"/>
  <c r="J82" i="4"/>
  <c r="G82" i="4"/>
  <c r="F82" i="4"/>
  <c r="I82" i="4" s="1"/>
  <c r="M81" i="4"/>
  <c r="J81" i="4"/>
  <c r="G81" i="4"/>
  <c r="F81" i="4"/>
  <c r="M80" i="4"/>
  <c r="J80" i="4"/>
  <c r="G80" i="4"/>
  <c r="F80" i="4"/>
  <c r="M79" i="4"/>
  <c r="J79" i="4"/>
  <c r="G79" i="4"/>
  <c r="F79" i="4"/>
  <c r="L79" i="4" s="1"/>
  <c r="M78" i="4"/>
  <c r="J78" i="4"/>
  <c r="G78" i="4"/>
  <c r="F78" i="4"/>
  <c r="I78" i="4" s="1"/>
  <c r="M77" i="4"/>
  <c r="J77" i="4"/>
  <c r="G77" i="4"/>
  <c r="F77" i="4"/>
  <c r="T77" i="4" s="1"/>
  <c r="M76" i="4"/>
  <c r="J76" i="4"/>
  <c r="G76" i="4"/>
  <c r="F76" i="4"/>
  <c r="M75" i="4"/>
  <c r="J75" i="4"/>
  <c r="G75" i="4"/>
  <c r="F75" i="4"/>
  <c r="L75" i="4" s="1"/>
  <c r="M74" i="4"/>
  <c r="J74" i="4"/>
  <c r="G74" i="4"/>
  <c r="F74" i="4"/>
  <c r="I74" i="4" s="1"/>
  <c r="M73" i="4"/>
  <c r="J73" i="4"/>
  <c r="G73" i="4"/>
  <c r="F73" i="4"/>
  <c r="M72" i="4"/>
  <c r="J72" i="4"/>
  <c r="G72" i="4"/>
  <c r="F72" i="4"/>
  <c r="L72" i="4" s="1"/>
  <c r="M71" i="4"/>
  <c r="J71" i="4"/>
  <c r="G71" i="4"/>
  <c r="F71" i="4"/>
  <c r="L71" i="4" s="1"/>
  <c r="F67" i="4"/>
  <c r="E67" i="4"/>
  <c r="Q62" i="4"/>
  <c r="P62" i="4"/>
  <c r="R60" i="4"/>
  <c r="N60" i="4"/>
  <c r="M60" i="4"/>
  <c r="K60" i="4"/>
  <c r="J60" i="4"/>
  <c r="H60" i="4"/>
  <c r="G60" i="4"/>
  <c r="F60" i="4"/>
  <c r="I60" i="4" s="1"/>
  <c r="R59" i="4"/>
  <c r="N59" i="4"/>
  <c r="M59" i="4"/>
  <c r="K59" i="4"/>
  <c r="J59" i="4"/>
  <c r="I59" i="4"/>
  <c r="H59" i="4"/>
  <c r="G59" i="4"/>
  <c r="F59" i="4"/>
  <c r="O59" i="4" s="1"/>
  <c r="D61" i="9" s="1"/>
  <c r="R58" i="4"/>
  <c r="N58" i="4"/>
  <c r="M58" i="4"/>
  <c r="K58" i="4"/>
  <c r="J58" i="4"/>
  <c r="H58" i="4"/>
  <c r="G58" i="4"/>
  <c r="F58" i="4"/>
  <c r="R57" i="4"/>
  <c r="S57" i="4" s="1"/>
  <c r="O57" i="4"/>
  <c r="N57" i="4"/>
  <c r="M57" i="4"/>
  <c r="K57" i="4"/>
  <c r="J57" i="4"/>
  <c r="H57" i="4"/>
  <c r="G57" i="4"/>
  <c r="F57" i="4"/>
  <c r="I57" i="4" s="1"/>
  <c r="S56" i="4"/>
  <c r="R56" i="4"/>
  <c r="O56" i="4"/>
  <c r="N56" i="4"/>
  <c r="M56" i="4"/>
  <c r="K56" i="4"/>
  <c r="C57" i="8" s="1"/>
  <c r="J56" i="4"/>
  <c r="H56" i="4"/>
  <c r="G56" i="4"/>
  <c r="F56" i="4"/>
  <c r="D14" i="5" s="1"/>
  <c r="R55" i="4"/>
  <c r="N55" i="4"/>
  <c r="M55" i="4"/>
  <c r="K55" i="4"/>
  <c r="J55" i="4"/>
  <c r="H55" i="4"/>
  <c r="G55" i="4"/>
  <c r="F55" i="4"/>
  <c r="R54" i="4"/>
  <c r="N54" i="4"/>
  <c r="M54" i="4"/>
  <c r="K54" i="4"/>
  <c r="C55" i="8" s="1"/>
  <c r="J54" i="4"/>
  <c r="H54" i="4"/>
  <c r="G54" i="4"/>
  <c r="F54" i="4"/>
  <c r="O54" i="4" s="1"/>
  <c r="R53" i="4"/>
  <c r="N53" i="4"/>
  <c r="M53" i="4"/>
  <c r="K53" i="4"/>
  <c r="J53" i="4"/>
  <c r="H53" i="4"/>
  <c r="G53" i="4"/>
  <c r="F53" i="4"/>
  <c r="D11" i="5" s="1"/>
  <c r="R52" i="4"/>
  <c r="N52" i="4"/>
  <c r="M52" i="4"/>
  <c r="K52" i="4"/>
  <c r="J52" i="4"/>
  <c r="H52" i="4"/>
  <c r="G52" i="4"/>
  <c r="F52" i="4"/>
  <c r="D52" i="4"/>
  <c r="H57" i="6" s="1"/>
  <c r="R48" i="4"/>
  <c r="H48" i="4"/>
  <c r="F48" i="4"/>
  <c r="R47" i="4"/>
  <c r="H47" i="4"/>
  <c r="F47" i="4"/>
  <c r="D54" i="6" s="1"/>
  <c r="R46" i="4"/>
  <c r="H46" i="4"/>
  <c r="F46" i="4"/>
  <c r="R45" i="4"/>
  <c r="N45" i="4"/>
  <c r="M45" i="4"/>
  <c r="K45" i="4"/>
  <c r="J45" i="4"/>
  <c r="H45" i="4"/>
  <c r="G45" i="4"/>
  <c r="F45" i="4"/>
  <c r="H16" i="3" s="1"/>
  <c r="R44" i="4"/>
  <c r="N44" i="4"/>
  <c r="M44" i="4"/>
  <c r="K44" i="4"/>
  <c r="J44" i="4"/>
  <c r="H44" i="4"/>
  <c r="C50" i="7" s="1"/>
  <c r="G44" i="4"/>
  <c r="F44" i="4"/>
  <c r="L44" i="4" s="1"/>
  <c r="R43" i="4"/>
  <c r="N43" i="4"/>
  <c r="M43" i="4"/>
  <c r="K43" i="4"/>
  <c r="J43" i="4"/>
  <c r="H43" i="4"/>
  <c r="G43" i="4"/>
  <c r="F43" i="4"/>
  <c r="R42" i="4"/>
  <c r="N42" i="4"/>
  <c r="M42" i="4"/>
  <c r="K42" i="4"/>
  <c r="J42" i="4"/>
  <c r="H42" i="4"/>
  <c r="G42" i="4"/>
  <c r="F42" i="4"/>
  <c r="I42" i="4" s="1"/>
  <c r="R41" i="4"/>
  <c r="N41" i="4"/>
  <c r="M41" i="4"/>
  <c r="K41" i="4"/>
  <c r="J41" i="4"/>
  <c r="H41" i="4"/>
  <c r="G41" i="4"/>
  <c r="F41" i="4"/>
  <c r="T41" i="4" s="1"/>
  <c r="R40" i="4"/>
  <c r="N40" i="4"/>
  <c r="M40" i="4"/>
  <c r="K40" i="4"/>
  <c r="J40" i="4"/>
  <c r="H40" i="4"/>
  <c r="G40" i="4"/>
  <c r="F40" i="4"/>
  <c r="R39" i="4"/>
  <c r="N39" i="4"/>
  <c r="M39" i="4"/>
  <c r="K39" i="4"/>
  <c r="J39" i="4"/>
  <c r="H39" i="4"/>
  <c r="G39" i="4"/>
  <c r="F39" i="4"/>
  <c r="C12" i="5" s="1"/>
  <c r="R38" i="4"/>
  <c r="N38" i="4"/>
  <c r="M38" i="4"/>
  <c r="K38" i="4"/>
  <c r="J38" i="4"/>
  <c r="H38" i="4"/>
  <c r="G38" i="4"/>
  <c r="F38" i="4"/>
  <c r="D45" i="6" s="1"/>
  <c r="C38" i="4"/>
  <c r="R37" i="4"/>
  <c r="N37" i="4"/>
  <c r="M37" i="4"/>
  <c r="K37" i="4"/>
  <c r="J37" i="4"/>
  <c r="H37" i="4"/>
  <c r="G37" i="4"/>
  <c r="F37" i="4"/>
  <c r="R34" i="4"/>
  <c r="N34" i="4"/>
  <c r="M34" i="4"/>
  <c r="K34" i="4"/>
  <c r="J34" i="4"/>
  <c r="H34" i="4"/>
  <c r="G34" i="4"/>
  <c r="F34" i="4"/>
  <c r="I34" i="4" s="1"/>
  <c r="R33" i="4"/>
  <c r="N33" i="4"/>
  <c r="M33" i="4"/>
  <c r="K33" i="4"/>
  <c r="J33" i="4"/>
  <c r="H33" i="4"/>
  <c r="G33" i="4"/>
  <c r="F33" i="4"/>
  <c r="O33" i="4" s="1"/>
  <c r="R32" i="4"/>
  <c r="N32" i="4"/>
  <c r="M32" i="4"/>
  <c r="K32" i="4"/>
  <c r="J32" i="4"/>
  <c r="H32" i="4"/>
  <c r="G32" i="4"/>
  <c r="F32" i="4"/>
  <c r="U32" i="4" s="1"/>
  <c r="S31" i="4"/>
  <c r="R31" i="4"/>
  <c r="N31" i="4"/>
  <c r="M31" i="4"/>
  <c r="K31" i="4"/>
  <c r="J31" i="4"/>
  <c r="H31" i="4"/>
  <c r="G31" i="4"/>
  <c r="F31" i="4"/>
  <c r="B19" i="5" s="1"/>
  <c r="R30" i="4"/>
  <c r="N30" i="4"/>
  <c r="M30" i="4"/>
  <c r="K30" i="4"/>
  <c r="J30" i="4"/>
  <c r="H30" i="4"/>
  <c r="G30" i="4"/>
  <c r="F30" i="4"/>
  <c r="R29" i="4"/>
  <c r="N29" i="4"/>
  <c r="C32" i="9" s="1"/>
  <c r="M29" i="4"/>
  <c r="K29" i="4"/>
  <c r="J29" i="4"/>
  <c r="H29" i="4"/>
  <c r="G29" i="4"/>
  <c r="F29" i="4"/>
  <c r="O29" i="4" s="1"/>
  <c r="R28" i="4"/>
  <c r="N28" i="4"/>
  <c r="M28" i="4"/>
  <c r="K28" i="4"/>
  <c r="J28" i="4"/>
  <c r="H28" i="4"/>
  <c r="G28" i="4"/>
  <c r="F28" i="4"/>
  <c r="R27" i="4"/>
  <c r="N27" i="4"/>
  <c r="M27" i="4"/>
  <c r="K27" i="4"/>
  <c r="J27" i="4"/>
  <c r="H27" i="4"/>
  <c r="G27" i="4"/>
  <c r="F27" i="4"/>
  <c r="S27" i="4" s="1"/>
  <c r="R26" i="4"/>
  <c r="N26" i="4"/>
  <c r="M26" i="4"/>
  <c r="K26" i="4"/>
  <c r="J26" i="4"/>
  <c r="H26" i="4"/>
  <c r="G26" i="4"/>
  <c r="F26" i="4"/>
  <c r="T26" i="4" s="1"/>
  <c r="R25" i="4"/>
  <c r="N25" i="4"/>
  <c r="M25" i="4"/>
  <c r="K25" i="4"/>
  <c r="J25" i="4"/>
  <c r="H25" i="4"/>
  <c r="G25" i="4"/>
  <c r="F25" i="4"/>
  <c r="R24" i="4"/>
  <c r="N24" i="4"/>
  <c r="M24" i="4"/>
  <c r="K24" i="4"/>
  <c r="J24" i="4"/>
  <c r="H24" i="4"/>
  <c r="G24" i="4"/>
  <c r="F24" i="4"/>
  <c r="O24" i="4" s="1"/>
  <c r="R23" i="4"/>
  <c r="N23" i="4"/>
  <c r="M23" i="4"/>
  <c r="K23" i="4"/>
  <c r="J23" i="4"/>
  <c r="H23" i="4"/>
  <c r="G23" i="4"/>
  <c r="F23" i="4"/>
  <c r="D23" i="4"/>
  <c r="H26" i="6" s="1"/>
  <c r="R22" i="4"/>
  <c r="N22" i="4"/>
  <c r="M22" i="4"/>
  <c r="K22" i="4"/>
  <c r="C25" i="8" s="1"/>
  <c r="J22" i="4"/>
  <c r="H22" i="4"/>
  <c r="G22" i="4"/>
  <c r="F22" i="4"/>
  <c r="D22" i="4"/>
  <c r="H25" i="6" s="1"/>
  <c r="R19" i="4"/>
  <c r="N19" i="4"/>
  <c r="M19" i="4"/>
  <c r="K19" i="4"/>
  <c r="J19" i="4"/>
  <c r="H19" i="4"/>
  <c r="G19" i="4"/>
  <c r="F19" i="4"/>
  <c r="D23" i="6" s="1"/>
  <c r="R18" i="4"/>
  <c r="N18" i="4"/>
  <c r="M18" i="4"/>
  <c r="K18" i="4"/>
  <c r="J18" i="4"/>
  <c r="H18" i="4"/>
  <c r="G18" i="4"/>
  <c r="F18" i="4"/>
  <c r="O18" i="4" s="1"/>
  <c r="R17" i="4"/>
  <c r="N17" i="4"/>
  <c r="C21" i="9" s="1"/>
  <c r="M17" i="4"/>
  <c r="K17" i="4"/>
  <c r="J17" i="4"/>
  <c r="H17" i="4"/>
  <c r="G17" i="4"/>
  <c r="F17" i="4"/>
  <c r="I17" i="4" s="1"/>
  <c r="R16" i="4"/>
  <c r="N16" i="4"/>
  <c r="M16" i="4"/>
  <c r="K16" i="4"/>
  <c r="J16" i="4"/>
  <c r="H16" i="4"/>
  <c r="G16" i="4"/>
  <c r="F16" i="4"/>
  <c r="D20" i="6" s="1"/>
  <c r="R15" i="4"/>
  <c r="N15" i="4"/>
  <c r="M15" i="4"/>
  <c r="K15" i="4"/>
  <c r="J15" i="4"/>
  <c r="H15" i="4"/>
  <c r="G15" i="4"/>
  <c r="F15" i="4"/>
  <c r="S15" i="4" s="1"/>
  <c r="R14" i="4"/>
  <c r="N14" i="4"/>
  <c r="M14" i="4"/>
  <c r="K14" i="4"/>
  <c r="J14" i="4"/>
  <c r="H14" i="4"/>
  <c r="G14" i="4"/>
  <c r="F14" i="4"/>
  <c r="R13" i="4"/>
  <c r="N13" i="4"/>
  <c r="M13" i="4"/>
  <c r="K13" i="4"/>
  <c r="J13" i="4"/>
  <c r="H13" i="4"/>
  <c r="G13" i="4"/>
  <c r="F13" i="4"/>
  <c r="A15" i="5" s="1"/>
  <c r="R12" i="4"/>
  <c r="N12" i="4"/>
  <c r="M12" i="4"/>
  <c r="K12" i="4"/>
  <c r="C16" i="8" s="1"/>
  <c r="J12" i="4"/>
  <c r="H12" i="4"/>
  <c r="G12" i="4"/>
  <c r="F12" i="4"/>
  <c r="R11" i="4"/>
  <c r="N11" i="4"/>
  <c r="M11" i="4"/>
  <c r="K11" i="4"/>
  <c r="J11" i="4"/>
  <c r="H11" i="4"/>
  <c r="G11" i="4"/>
  <c r="F11" i="4"/>
  <c r="T11" i="4" s="1"/>
  <c r="R10" i="4"/>
  <c r="N10" i="4"/>
  <c r="M10" i="4"/>
  <c r="K10" i="4"/>
  <c r="J10" i="4"/>
  <c r="H10" i="4"/>
  <c r="G10" i="4"/>
  <c r="F10" i="4"/>
  <c r="R9" i="4"/>
  <c r="N9" i="4"/>
  <c r="M9" i="4"/>
  <c r="K9" i="4"/>
  <c r="J9" i="4"/>
  <c r="H9" i="4"/>
  <c r="C13" i="7" s="1"/>
  <c r="G9" i="4"/>
  <c r="A11" i="5"/>
  <c r="S8" i="4"/>
  <c r="R8" i="4"/>
  <c r="N8" i="4"/>
  <c r="M8" i="4"/>
  <c r="K8" i="4"/>
  <c r="J8" i="4"/>
  <c r="H8" i="4"/>
  <c r="G8" i="4"/>
  <c r="I8" i="4"/>
  <c r="D8" i="4"/>
  <c r="H12" i="6" s="1"/>
  <c r="K37" i="3"/>
  <c r="D37" i="3"/>
  <c r="K36" i="3"/>
  <c r="D36" i="3"/>
  <c r="K35" i="3"/>
  <c r="D35" i="3"/>
  <c r="K34" i="3"/>
  <c r="D34" i="3"/>
  <c r="K33" i="3"/>
  <c r="D33" i="3"/>
  <c r="D28" i="3"/>
  <c r="D27" i="3"/>
  <c r="D26" i="3"/>
  <c r="D25" i="3"/>
  <c r="J20" i="3"/>
  <c r="D20" i="3"/>
  <c r="J19" i="3"/>
  <c r="D19" i="3"/>
  <c r="J18" i="3"/>
  <c r="D18" i="3"/>
  <c r="J17" i="3"/>
  <c r="D17" i="3"/>
  <c r="D13" i="3"/>
  <c r="D12" i="3"/>
  <c r="D11" i="3"/>
  <c r="D10" i="3"/>
  <c r="D9" i="3"/>
  <c r="J8" i="3"/>
  <c r="D8" i="3"/>
  <c r="J7" i="3"/>
  <c r="D7" i="3"/>
  <c r="J6" i="3"/>
  <c r="D6" i="3"/>
  <c r="J5" i="3"/>
  <c r="D5" i="3"/>
  <c r="F61" i="2"/>
  <c r="E61" i="2"/>
  <c r="D61" i="2"/>
  <c r="C61" i="2"/>
  <c r="H61" i="2" s="1"/>
  <c r="F60" i="2"/>
  <c r="E60" i="2"/>
  <c r="D60" i="2"/>
  <c r="C60" i="2"/>
  <c r="H60" i="2" s="1"/>
  <c r="F59" i="2"/>
  <c r="E59" i="2"/>
  <c r="D59" i="2"/>
  <c r="C59" i="2"/>
  <c r="H59" i="2" s="1"/>
  <c r="F58" i="2"/>
  <c r="E58" i="2"/>
  <c r="D58" i="2"/>
  <c r="C58" i="2"/>
  <c r="H58" i="2" s="1"/>
  <c r="F57" i="2"/>
  <c r="E57" i="2"/>
  <c r="D57" i="2"/>
  <c r="C57" i="2"/>
  <c r="H57" i="2" s="1"/>
  <c r="F56" i="2"/>
  <c r="E56" i="2"/>
  <c r="D56" i="2"/>
  <c r="C56" i="2"/>
  <c r="H56" i="2" s="1"/>
  <c r="F55" i="2"/>
  <c r="E55" i="2"/>
  <c r="D55" i="2"/>
  <c r="C55" i="2"/>
  <c r="H55" i="2" s="1"/>
  <c r="F54" i="2"/>
  <c r="E54" i="2"/>
  <c r="D54" i="2"/>
  <c r="C54" i="2"/>
  <c r="H54" i="2" s="1"/>
  <c r="F53" i="2"/>
  <c r="E53" i="2"/>
  <c r="D53" i="2"/>
  <c r="C53" i="2"/>
  <c r="H53" i="2" s="1"/>
  <c r="C50" i="2"/>
  <c r="H50" i="2" s="1"/>
  <c r="C49" i="2"/>
  <c r="H49" i="2" s="1"/>
  <c r="C48" i="2"/>
  <c r="H48" i="2" s="1"/>
  <c r="H47" i="2"/>
  <c r="C47" i="2"/>
  <c r="C46" i="2"/>
  <c r="H46" i="2" s="1"/>
  <c r="C43" i="2"/>
  <c r="C42" i="2"/>
  <c r="C41" i="2"/>
  <c r="F40" i="2"/>
  <c r="E40" i="2"/>
  <c r="D40" i="2"/>
  <c r="F39" i="2"/>
  <c r="E39" i="2"/>
  <c r="D39" i="2"/>
  <c r="C39" i="2"/>
  <c r="H39" i="2" s="1"/>
  <c r="F38" i="2"/>
  <c r="E38" i="2"/>
  <c r="D38" i="2"/>
  <c r="C38" i="2"/>
  <c r="F37" i="2"/>
  <c r="E37" i="2"/>
  <c r="D37" i="2"/>
  <c r="H37" i="2" s="1"/>
  <c r="C37" i="2"/>
  <c r="F36" i="2"/>
  <c r="E36" i="2"/>
  <c r="H36" i="2" s="1"/>
  <c r="D36" i="2"/>
  <c r="C36" i="2"/>
  <c r="F35" i="2"/>
  <c r="E35" i="2"/>
  <c r="D35" i="2"/>
  <c r="H35" i="2" s="1"/>
  <c r="C35" i="2"/>
  <c r="F34" i="2"/>
  <c r="E34" i="2"/>
  <c r="D34" i="2"/>
  <c r="C34" i="2"/>
  <c r="H34" i="2" s="1"/>
  <c r="F33" i="2"/>
  <c r="E33" i="2"/>
  <c r="D33" i="2"/>
  <c r="H33" i="2" s="1"/>
  <c r="C33" i="2"/>
  <c r="F32" i="2"/>
  <c r="E32" i="2"/>
  <c r="D32" i="2"/>
  <c r="C32" i="2"/>
  <c r="H32" i="2" s="1"/>
  <c r="F29" i="2"/>
  <c r="E29" i="2"/>
  <c r="D29" i="2"/>
  <c r="C29" i="2"/>
  <c r="H29" i="2" s="1"/>
  <c r="F28" i="2"/>
  <c r="E28" i="2"/>
  <c r="H28" i="2" s="1"/>
  <c r="D28" i="2"/>
  <c r="C28" i="2"/>
  <c r="F27" i="2"/>
  <c r="E27" i="2"/>
  <c r="D27" i="2"/>
  <c r="C27" i="2"/>
  <c r="H27" i="2" s="1"/>
  <c r="F26" i="2"/>
  <c r="E26" i="2"/>
  <c r="H26" i="2" s="1"/>
  <c r="D26" i="2"/>
  <c r="C26" i="2"/>
  <c r="F25" i="2"/>
  <c r="E25" i="2"/>
  <c r="D25" i="2"/>
  <c r="C25" i="2"/>
  <c r="H25" i="2" s="1"/>
  <c r="F24" i="2"/>
  <c r="E24" i="2"/>
  <c r="H24" i="2" s="1"/>
  <c r="D24" i="2"/>
  <c r="C24" i="2"/>
  <c r="F23" i="2"/>
  <c r="E23" i="2"/>
  <c r="D23" i="2"/>
  <c r="C23" i="2"/>
  <c r="H23" i="2" s="1"/>
  <c r="F22" i="2"/>
  <c r="E22" i="2"/>
  <c r="H22" i="2" s="1"/>
  <c r="D22" i="2"/>
  <c r="C22" i="2"/>
  <c r="F21" i="2"/>
  <c r="E21" i="2"/>
  <c r="D21" i="2"/>
  <c r="C21" i="2"/>
  <c r="H21" i="2" s="1"/>
  <c r="F20" i="2"/>
  <c r="E20" i="2"/>
  <c r="H20" i="2" s="1"/>
  <c r="D20" i="2"/>
  <c r="C20" i="2"/>
  <c r="F19" i="2"/>
  <c r="E19" i="2"/>
  <c r="D19" i="2"/>
  <c r="C19" i="2"/>
  <c r="H19" i="2" s="1"/>
  <c r="F18" i="2"/>
  <c r="E18" i="2"/>
  <c r="H18" i="2" s="1"/>
  <c r="D18" i="2"/>
  <c r="C18" i="2"/>
  <c r="F17" i="2"/>
  <c r="E17" i="2"/>
  <c r="D17" i="2"/>
  <c r="C17" i="2"/>
  <c r="H17" i="2" s="1"/>
  <c r="H14" i="2"/>
  <c r="F14" i="2"/>
  <c r="E14" i="2"/>
  <c r="D14" i="2"/>
  <c r="C14" i="2"/>
  <c r="F13" i="2"/>
  <c r="E13" i="2"/>
  <c r="D13" i="2"/>
  <c r="C13" i="2"/>
  <c r="H12" i="2"/>
  <c r="F12" i="2"/>
  <c r="E12" i="2"/>
  <c r="D12" i="2"/>
  <c r="C12" i="2"/>
  <c r="F11" i="2"/>
  <c r="E11" i="2"/>
  <c r="D11" i="2"/>
  <c r="C11" i="2"/>
  <c r="H11" i="2" s="1"/>
  <c r="H10" i="2"/>
  <c r="F10" i="2"/>
  <c r="E10" i="2"/>
  <c r="D10" i="2"/>
  <c r="C10" i="2"/>
  <c r="F9" i="2"/>
  <c r="E9" i="2"/>
  <c r="D9" i="2"/>
  <c r="C9" i="2"/>
  <c r="F8" i="2"/>
  <c r="E8" i="2"/>
  <c r="D8" i="2"/>
  <c r="C8" i="2"/>
  <c r="H8" i="2" s="1"/>
  <c r="H7" i="2"/>
  <c r="F7" i="2"/>
  <c r="E7" i="2"/>
  <c r="D7" i="2"/>
  <c r="C7" i="2"/>
  <c r="F6" i="2"/>
  <c r="E6" i="2"/>
  <c r="H6" i="2" s="1"/>
  <c r="D6" i="2"/>
  <c r="C6" i="2"/>
  <c r="F5" i="2"/>
  <c r="E5" i="2"/>
  <c r="D5" i="2"/>
  <c r="C5" i="2"/>
  <c r="H5" i="2" s="1"/>
  <c r="F4" i="2"/>
  <c r="E4" i="2"/>
  <c r="D4" i="2"/>
  <c r="C4" i="2"/>
  <c r="H4" i="2" s="1"/>
  <c r="F3" i="2"/>
  <c r="E3" i="2"/>
  <c r="H3" i="2" s="1"/>
  <c r="D3" i="2"/>
  <c r="C3" i="2"/>
  <c r="C13" i="1"/>
  <c r="C12" i="1"/>
  <c r="C11" i="1"/>
  <c r="D24" i="4" l="1"/>
  <c r="H57" i="8"/>
  <c r="H59" i="8"/>
  <c r="C59" i="8"/>
  <c r="H61" i="9"/>
  <c r="G61" i="9" s="1"/>
  <c r="C61" i="9"/>
  <c r="H58" i="8"/>
  <c r="C58" i="8"/>
  <c r="H56" i="9"/>
  <c r="C56" i="9"/>
  <c r="H61" i="7"/>
  <c r="C61" i="7"/>
  <c r="H58" i="7"/>
  <c r="C58" i="7"/>
  <c r="H54" i="8"/>
  <c r="C54" i="8"/>
  <c r="L56" i="4"/>
  <c r="D57" i="5" s="1"/>
  <c r="H59" i="9"/>
  <c r="C59" i="9"/>
  <c r="H54" i="7"/>
  <c r="C54" i="7"/>
  <c r="H57" i="7"/>
  <c r="C57" i="7"/>
  <c r="H60" i="9"/>
  <c r="C60" i="9"/>
  <c r="H53" i="7"/>
  <c r="C53" i="7"/>
  <c r="H55" i="9"/>
  <c r="C55" i="9"/>
  <c r="H56" i="7"/>
  <c r="C56" i="7"/>
  <c r="H60" i="7"/>
  <c r="C60" i="7"/>
  <c r="H61" i="8"/>
  <c r="C61" i="8"/>
  <c r="H55" i="8"/>
  <c r="H58" i="9"/>
  <c r="C58" i="9"/>
  <c r="H53" i="8"/>
  <c r="C53" i="8"/>
  <c r="H56" i="8"/>
  <c r="C56" i="8"/>
  <c r="H62" i="9"/>
  <c r="G62" i="9" s="1"/>
  <c r="C62" i="9"/>
  <c r="H54" i="9"/>
  <c r="C54" i="9"/>
  <c r="H55" i="7"/>
  <c r="C55" i="7"/>
  <c r="H57" i="9"/>
  <c r="C57" i="9"/>
  <c r="H59" i="7"/>
  <c r="C59" i="7"/>
  <c r="L59" i="4"/>
  <c r="D60" i="5" s="1"/>
  <c r="H60" i="8"/>
  <c r="C60" i="8"/>
  <c r="L45" i="4"/>
  <c r="D51" i="8" s="1"/>
  <c r="O42" i="4"/>
  <c r="D49" i="9" s="1"/>
  <c r="F51" i="4"/>
  <c r="S42" i="4"/>
  <c r="O38" i="4"/>
  <c r="C75" i="5" s="1"/>
  <c r="H52" i="9"/>
  <c r="C52" i="9"/>
  <c r="S41" i="4"/>
  <c r="O45" i="4"/>
  <c r="H46" i="8"/>
  <c r="C46" i="8"/>
  <c r="H51" i="9"/>
  <c r="C51" i="9"/>
  <c r="S45" i="4"/>
  <c r="H50" i="7"/>
  <c r="H45" i="9"/>
  <c r="C45" i="9"/>
  <c r="H50" i="8"/>
  <c r="C50" i="8"/>
  <c r="H49" i="7"/>
  <c r="C49" i="7"/>
  <c r="H45" i="7"/>
  <c r="C45" i="7"/>
  <c r="H47" i="9"/>
  <c r="C47" i="9"/>
  <c r="H48" i="7"/>
  <c r="C48" i="7"/>
  <c r="H49" i="8"/>
  <c r="C49" i="8"/>
  <c r="H46" i="7"/>
  <c r="C46" i="7"/>
  <c r="H44" i="7"/>
  <c r="C44" i="7"/>
  <c r="H45" i="8"/>
  <c r="C45" i="8"/>
  <c r="H50" i="9"/>
  <c r="C50" i="9"/>
  <c r="H51" i="7"/>
  <c r="C51" i="7"/>
  <c r="H44" i="9"/>
  <c r="C44" i="9"/>
  <c r="H48" i="8"/>
  <c r="C48" i="8"/>
  <c r="L42" i="4"/>
  <c r="C58" i="5" s="1"/>
  <c r="I45" i="4"/>
  <c r="C40" i="5" s="1"/>
  <c r="H47" i="8"/>
  <c r="C47" i="8"/>
  <c r="H48" i="9"/>
  <c r="C48" i="9"/>
  <c r="H43" i="7"/>
  <c r="C43" i="7"/>
  <c r="H44" i="8"/>
  <c r="C44" i="8"/>
  <c r="H46" i="9"/>
  <c r="C46" i="9"/>
  <c r="H47" i="7"/>
  <c r="C47" i="7"/>
  <c r="H43" i="8"/>
  <c r="C43" i="8"/>
  <c r="L38" i="4"/>
  <c r="H49" i="9"/>
  <c r="C49" i="9"/>
  <c r="H51" i="8"/>
  <c r="C51" i="8"/>
  <c r="I31" i="4"/>
  <c r="H37" i="8"/>
  <c r="C37" i="8"/>
  <c r="H28" i="9"/>
  <c r="C28" i="9"/>
  <c r="H30" i="7"/>
  <c r="C30" i="7"/>
  <c r="H31" i="9"/>
  <c r="C31" i="9"/>
  <c r="H33" i="7"/>
  <c r="C33" i="7"/>
  <c r="H30" i="8"/>
  <c r="C30" i="8"/>
  <c r="H33" i="8"/>
  <c r="C33" i="8"/>
  <c r="H26" i="7"/>
  <c r="C26" i="7"/>
  <c r="H26" i="8"/>
  <c r="C26" i="8"/>
  <c r="H27" i="9"/>
  <c r="C27" i="9"/>
  <c r="H36" i="7"/>
  <c r="C36" i="7"/>
  <c r="H37" i="9"/>
  <c r="C37" i="9"/>
  <c r="H34" i="9"/>
  <c r="C34" i="9"/>
  <c r="H25" i="7"/>
  <c r="C25" i="7"/>
  <c r="H29" i="7"/>
  <c r="C29" i="7"/>
  <c r="H30" i="9"/>
  <c r="C30" i="9"/>
  <c r="H32" i="7"/>
  <c r="C32" i="7"/>
  <c r="H33" i="9"/>
  <c r="C33" i="9"/>
  <c r="T31" i="4"/>
  <c r="H25" i="8"/>
  <c r="H26" i="9"/>
  <c r="C26" i="9"/>
  <c r="H36" i="8"/>
  <c r="C36" i="8"/>
  <c r="H29" i="8"/>
  <c r="C29" i="8"/>
  <c r="H32" i="8"/>
  <c r="C32" i="8"/>
  <c r="H35" i="7"/>
  <c r="C35" i="7"/>
  <c r="H36" i="9"/>
  <c r="C36" i="9"/>
  <c r="H25" i="9"/>
  <c r="C25" i="9"/>
  <c r="H28" i="7"/>
  <c r="C28" i="7"/>
  <c r="H29" i="9"/>
  <c r="C29" i="9"/>
  <c r="H31" i="7"/>
  <c r="C31" i="7"/>
  <c r="H34" i="7"/>
  <c r="C34" i="7"/>
  <c r="H35" i="8"/>
  <c r="C35" i="8"/>
  <c r="H32" i="9"/>
  <c r="H27" i="8"/>
  <c r="C27" i="8"/>
  <c r="H28" i="8"/>
  <c r="C28" i="8"/>
  <c r="H31" i="8"/>
  <c r="C31" i="8"/>
  <c r="H27" i="7"/>
  <c r="C27" i="7"/>
  <c r="H34" i="8"/>
  <c r="C34" i="8"/>
  <c r="H35" i="9"/>
  <c r="C35" i="9"/>
  <c r="H37" i="7"/>
  <c r="C37" i="7"/>
  <c r="H21" i="9"/>
  <c r="H19" i="8"/>
  <c r="C19" i="8"/>
  <c r="H12" i="7"/>
  <c r="C12" i="7"/>
  <c r="H13" i="9"/>
  <c r="C13" i="9"/>
  <c r="H15" i="7"/>
  <c r="C15" i="7"/>
  <c r="H16" i="9"/>
  <c r="C16" i="9"/>
  <c r="H18" i="7"/>
  <c r="C18" i="7"/>
  <c r="H19" i="9"/>
  <c r="C19" i="9"/>
  <c r="H21" i="7"/>
  <c r="C21" i="7"/>
  <c r="H22" i="9"/>
  <c r="C22" i="9"/>
  <c r="H16" i="8"/>
  <c r="H12" i="9"/>
  <c r="C12" i="9"/>
  <c r="H15" i="9"/>
  <c r="C15" i="9"/>
  <c r="H17" i="7"/>
  <c r="C17" i="7"/>
  <c r="H18" i="9"/>
  <c r="C18" i="9"/>
  <c r="H20" i="7"/>
  <c r="C20" i="7"/>
  <c r="H23" i="7"/>
  <c r="C23" i="7"/>
  <c r="H18" i="8"/>
  <c r="C18" i="8"/>
  <c r="H14" i="7"/>
  <c r="C14" i="7"/>
  <c r="H14" i="8"/>
  <c r="C14" i="8"/>
  <c r="H20" i="8"/>
  <c r="C20" i="8"/>
  <c r="H23" i="8"/>
  <c r="C23" i="8"/>
  <c r="H12" i="8"/>
  <c r="C12" i="8"/>
  <c r="H15" i="8"/>
  <c r="C15" i="8"/>
  <c r="H21" i="8"/>
  <c r="C21" i="8"/>
  <c r="H17" i="8"/>
  <c r="C17" i="8"/>
  <c r="H14" i="9"/>
  <c r="C14" i="9"/>
  <c r="H17" i="9"/>
  <c r="C17" i="9"/>
  <c r="H19" i="7"/>
  <c r="C19" i="7"/>
  <c r="H20" i="9"/>
  <c r="C20" i="9"/>
  <c r="H22" i="7"/>
  <c r="C22" i="7"/>
  <c r="H23" i="9"/>
  <c r="C23" i="9"/>
  <c r="H16" i="7"/>
  <c r="C16" i="7"/>
  <c r="H13" i="8"/>
  <c r="C13" i="8"/>
  <c r="H22" i="8"/>
  <c r="C22" i="8"/>
  <c r="H13" i="7"/>
  <c r="D22" i="6"/>
  <c r="E23" i="6" s="1"/>
  <c r="L146" i="4"/>
  <c r="O15" i="4"/>
  <c r="D19" i="9" s="1"/>
  <c r="T18" i="4"/>
  <c r="L27" i="4"/>
  <c r="B58" i="5" s="1"/>
  <c r="I153" i="4"/>
  <c r="S91" i="4"/>
  <c r="L31" i="4"/>
  <c r="B62" i="5" s="1"/>
  <c r="O91" i="4"/>
  <c r="I26" i="4"/>
  <c r="B36" i="5" s="1"/>
  <c r="T214" i="4"/>
  <c r="O217" i="4"/>
  <c r="L153" i="4"/>
  <c r="O26" i="4"/>
  <c r="B78" i="5" s="1"/>
  <c r="O96" i="4"/>
  <c r="O153" i="4"/>
  <c r="U23" i="4"/>
  <c r="T34" i="4"/>
  <c r="L91" i="4"/>
  <c r="S96" i="4"/>
  <c r="T96" i="4"/>
  <c r="B16" i="3"/>
  <c r="E16" i="3" s="1"/>
  <c r="G20" i="3" s="1"/>
  <c r="D9" i="4"/>
  <c r="H13" i="6" s="1"/>
  <c r="S26" i="4"/>
  <c r="O41" i="4"/>
  <c r="C78" i="5" s="1"/>
  <c r="L60" i="4"/>
  <c r="D61" i="8" s="1"/>
  <c r="O101" i="4"/>
  <c r="L106" i="4"/>
  <c r="L180" i="4"/>
  <c r="O182" i="4"/>
  <c r="T184" i="4"/>
  <c r="F116" i="4"/>
  <c r="O166" i="4"/>
  <c r="T235" i="4"/>
  <c r="O44" i="4"/>
  <c r="C81" i="5" s="1"/>
  <c r="O60" i="4"/>
  <c r="D62" i="9" s="1"/>
  <c r="E62" i="9" s="1"/>
  <c r="O88" i="4"/>
  <c r="S106" i="4"/>
  <c r="O113" i="4"/>
  <c r="T150" i="4"/>
  <c r="I155" i="4"/>
  <c r="I157" i="4"/>
  <c r="O238" i="4"/>
  <c r="L39" i="4"/>
  <c r="D45" i="8" s="1"/>
  <c r="L53" i="4"/>
  <c r="S60" i="4"/>
  <c r="L86" i="4"/>
  <c r="S88" i="4"/>
  <c r="S113" i="4"/>
  <c r="S24" i="4"/>
  <c r="T88" i="4"/>
  <c r="T113" i="4"/>
  <c r="L155" i="4"/>
  <c r="L157" i="4"/>
  <c r="I170" i="4"/>
  <c r="T231" i="4"/>
  <c r="I39" i="4"/>
  <c r="C34" i="5" s="1"/>
  <c r="S54" i="4"/>
  <c r="O224" i="4"/>
  <c r="D61" i="6"/>
  <c r="O39" i="4"/>
  <c r="C76" i="5" s="1"/>
  <c r="O53" i="4"/>
  <c r="L57" i="4"/>
  <c r="D58" i="8" s="1"/>
  <c r="S155" i="4"/>
  <c r="O157" i="4"/>
  <c r="S224" i="4"/>
  <c r="T155" i="4"/>
  <c r="S157" i="4"/>
  <c r="I184" i="4"/>
  <c r="T224" i="4"/>
  <c r="U40" i="4"/>
  <c r="S53" i="4"/>
  <c r="L184" i="4"/>
  <c r="O146" i="4"/>
  <c r="T17" i="4"/>
  <c r="S146" i="4"/>
  <c r="O203" i="4"/>
  <c r="D50" i="8"/>
  <c r="C60" i="5"/>
  <c r="O161" i="4"/>
  <c r="L161" i="4"/>
  <c r="I161" i="4"/>
  <c r="S242" i="4"/>
  <c r="O242" i="4"/>
  <c r="S119" i="4"/>
  <c r="L119" i="4"/>
  <c r="O119" i="4"/>
  <c r="I119" i="4"/>
  <c r="L218" i="4"/>
  <c r="T218" i="4"/>
  <c r="I114" i="4"/>
  <c r="I218" i="4"/>
  <c r="O58" i="4"/>
  <c r="D80" i="5" s="1"/>
  <c r="U58" i="4"/>
  <c r="L58" i="4"/>
  <c r="D59" i="8" s="1"/>
  <c r="D32" i="9"/>
  <c r="G32" i="9" s="1"/>
  <c r="B81" i="5"/>
  <c r="T37" i="4"/>
  <c r="C16" i="3"/>
  <c r="D16" i="3" s="1"/>
  <c r="O37" i="4"/>
  <c r="C74" i="5" s="1"/>
  <c r="T55" i="4"/>
  <c r="L55" i="4"/>
  <c r="D56" i="8" s="1"/>
  <c r="T119" i="4"/>
  <c r="I123" i="4"/>
  <c r="T161" i="4"/>
  <c r="T178" i="4"/>
  <c r="S178" i="4"/>
  <c r="O178" i="4"/>
  <c r="S236" i="4"/>
  <c r="O215" i="4"/>
  <c r="I229" i="4"/>
  <c r="D81" i="5"/>
  <c r="T102" i="4"/>
  <c r="S102" i="4"/>
  <c r="O102" i="4"/>
  <c r="I55" i="4"/>
  <c r="D56" i="7" s="1"/>
  <c r="I151" i="4"/>
  <c r="L229" i="4"/>
  <c r="T104" i="4"/>
  <c r="I176" i="4"/>
  <c r="S25" i="4"/>
  <c r="T25" i="4"/>
  <c r="T120" i="4"/>
  <c r="T22" i="4"/>
  <c r="L22" i="4"/>
  <c r="B53" i="5" s="1"/>
  <c r="I4" i="3"/>
  <c r="T152" i="4"/>
  <c r="O152" i="4"/>
  <c r="S152" i="4"/>
  <c r="L152" i="4"/>
  <c r="O168" i="4"/>
  <c r="L210" i="4"/>
  <c r="T210" i="4"/>
  <c r="S210" i="4"/>
  <c r="O210" i="4"/>
  <c r="T229" i="4"/>
  <c r="L54" i="4"/>
  <c r="D55" i="8" s="1"/>
  <c r="I54" i="4"/>
  <c r="D55" i="7" s="1"/>
  <c r="L227" i="4"/>
  <c r="I241" i="4"/>
  <c r="D17" i="5"/>
  <c r="U59" i="4"/>
  <c r="S92" i="4"/>
  <c r="O92" i="4"/>
  <c r="T92" i="4"/>
  <c r="I210" i="4"/>
  <c r="O225" i="4"/>
  <c r="T225" i="4"/>
  <c r="S225" i="4"/>
  <c r="I22" i="4"/>
  <c r="B32" i="5" s="1"/>
  <c r="I182" i="4"/>
  <c r="T227" i="4"/>
  <c r="S43" i="4"/>
  <c r="O43" i="4"/>
  <c r="C80" i="5" s="1"/>
  <c r="L114" i="4"/>
  <c r="T114" i="4"/>
  <c r="S114" i="4"/>
  <c r="S223" i="4"/>
  <c r="T223" i="4"/>
  <c r="I87" i="4"/>
  <c r="I158" i="4"/>
  <c r="S158" i="4"/>
  <c r="O158" i="4"/>
  <c r="L158" i="4"/>
  <c r="T158" i="4"/>
  <c r="I223" i="4"/>
  <c r="T156" i="4"/>
  <c r="S156" i="4"/>
  <c r="O156" i="4"/>
  <c r="S161" i="4"/>
  <c r="L223" i="4"/>
  <c r="I156" i="4"/>
  <c r="O181" i="4"/>
  <c r="L181" i="4"/>
  <c r="I181" i="4"/>
  <c r="I212" i="4"/>
  <c r="O218" i="4"/>
  <c r="S30" i="4"/>
  <c r="O30" i="4"/>
  <c r="B82" i="5" s="1"/>
  <c r="L30" i="4"/>
  <c r="I58" i="4"/>
  <c r="L123" i="4"/>
  <c r="S176" i="4"/>
  <c r="T176" i="4"/>
  <c r="I178" i="4"/>
  <c r="S218" i="4"/>
  <c r="T43" i="4"/>
  <c r="I154" i="4"/>
  <c r="O154" i="4"/>
  <c r="L154" i="4"/>
  <c r="S154" i="4"/>
  <c r="D33" i="6"/>
  <c r="T44" i="4"/>
  <c r="S44" i="4"/>
  <c r="I16" i="3"/>
  <c r="K16" i="3" s="1"/>
  <c r="M20" i="3" s="1"/>
  <c r="T52" i="4"/>
  <c r="O52" i="4"/>
  <c r="D74" i="5" s="1"/>
  <c r="U56" i="4"/>
  <c r="I102" i="4"/>
  <c r="O123" i="4"/>
  <c r="L178" i="4"/>
  <c r="S123" i="4"/>
  <c r="S171" i="4"/>
  <c r="S181" i="4"/>
  <c r="I227" i="4"/>
  <c r="S229" i="4"/>
  <c r="T97" i="4"/>
  <c r="L102" i="4"/>
  <c r="T171" i="4"/>
  <c r="T181" i="4"/>
  <c r="I160" i="4"/>
  <c r="T38" i="4"/>
  <c r="S38" i="4"/>
  <c r="I92" i="4"/>
  <c r="O118" i="4"/>
  <c r="O160" i="4"/>
  <c r="I225" i="4"/>
  <c r="S228" i="4"/>
  <c r="L228" i="4"/>
  <c r="I228" i="4"/>
  <c r="O228" i="4"/>
  <c r="I239" i="4"/>
  <c r="T239" i="4"/>
  <c r="I214" i="4"/>
  <c r="L235" i="4"/>
  <c r="I27" i="4"/>
  <c r="D30" i="7" s="1"/>
  <c r="S37" i="4"/>
  <c r="T47" i="4"/>
  <c r="S58" i="4"/>
  <c r="L88" i="4"/>
  <c r="I115" i="4"/>
  <c r="L166" i="4"/>
  <c r="O214" i="4"/>
  <c r="O219" i="4"/>
  <c r="O235" i="4"/>
  <c r="O240" i="4"/>
  <c r="S59" i="4"/>
  <c r="S33" i="4"/>
  <c r="S52" i="4"/>
  <c r="I105" i="4"/>
  <c r="I122" i="4"/>
  <c r="I208" i="4"/>
  <c r="S47" i="4"/>
  <c r="I96" i="4"/>
  <c r="I217" i="4"/>
  <c r="I224" i="4"/>
  <c r="B22" i="5"/>
  <c r="I91" i="4"/>
  <c r="O105" i="4"/>
  <c r="L113" i="4"/>
  <c r="O122" i="4"/>
  <c r="S214" i="4"/>
  <c r="T219" i="4"/>
  <c r="I231" i="4"/>
  <c r="S235" i="4"/>
  <c r="L10" i="4"/>
  <c r="A55" i="5" s="1"/>
  <c r="T10" i="4"/>
  <c r="O71" i="4"/>
  <c r="S71" i="4"/>
  <c r="I75" i="4"/>
  <c r="S12" i="4"/>
  <c r="T12" i="4"/>
  <c r="T71" i="4"/>
  <c r="S78" i="4"/>
  <c r="T143" i="4"/>
  <c r="O75" i="4"/>
  <c r="S19" i="4"/>
  <c r="T75" i="4"/>
  <c r="S147" i="4"/>
  <c r="O10" i="4"/>
  <c r="D14" i="9" s="1"/>
  <c r="T147" i="4"/>
  <c r="F148" i="4"/>
  <c r="S10" i="4"/>
  <c r="I140" i="4"/>
  <c r="I196" i="4"/>
  <c r="L142" i="4"/>
  <c r="O196" i="4"/>
  <c r="S204" i="4"/>
  <c r="S140" i="4"/>
  <c r="S142" i="4"/>
  <c r="T196" i="4"/>
  <c r="T204" i="4"/>
  <c r="L8" i="4"/>
  <c r="A53" i="5" s="1"/>
  <c r="I72" i="4"/>
  <c r="I139" i="4"/>
  <c r="T140" i="4"/>
  <c r="I147" i="4"/>
  <c r="O140" i="4"/>
  <c r="U17" i="4"/>
  <c r="S82" i="4"/>
  <c r="L15" i="4"/>
  <c r="D19" i="8" s="1"/>
  <c r="O16" i="4"/>
  <c r="D20" i="9" s="1"/>
  <c r="S77" i="4"/>
  <c r="L139" i="4"/>
  <c r="L147" i="4"/>
  <c r="O8" i="4"/>
  <c r="A74" i="5" s="1"/>
  <c r="L203" i="4"/>
  <c r="O142" i="4"/>
  <c r="I71" i="4"/>
  <c r="S139" i="4"/>
  <c r="S143" i="4"/>
  <c r="I146" i="4"/>
  <c r="I12" i="4"/>
  <c r="A36" i="5" s="1"/>
  <c r="I13" i="4"/>
  <c r="A37" i="5" s="1"/>
  <c r="L137" i="4"/>
  <c r="S16" i="4"/>
  <c r="S75" i="4"/>
  <c r="O139" i="4"/>
  <c r="O201" i="4"/>
  <c r="O74" i="4"/>
  <c r="L78" i="4"/>
  <c r="T79" i="4"/>
  <c r="L82" i="4"/>
  <c r="I143" i="4"/>
  <c r="I198" i="4"/>
  <c r="L200" i="4"/>
  <c r="I204" i="4"/>
  <c r="D15" i="6"/>
  <c r="I79" i="4"/>
  <c r="I19" i="4"/>
  <c r="A43" i="5" s="1"/>
  <c r="L74" i="4"/>
  <c r="O79" i="4"/>
  <c r="I141" i="4"/>
  <c r="I200" i="4"/>
  <c r="I10" i="4"/>
  <c r="A34" i="5" s="1"/>
  <c r="L12" i="4"/>
  <c r="A57" i="5" s="1"/>
  <c r="L13" i="4"/>
  <c r="A58" i="5" s="1"/>
  <c r="S79" i="4"/>
  <c r="H4" i="3"/>
  <c r="L11" i="4"/>
  <c r="D15" i="8" s="1"/>
  <c r="I16" i="4"/>
  <c r="D20" i="7" s="1"/>
  <c r="L19" i="4"/>
  <c r="D23" i="8" s="1"/>
  <c r="S74" i="4"/>
  <c r="L196" i="4"/>
  <c r="A18" i="5"/>
  <c r="O12" i="4"/>
  <c r="D16" i="9" s="1"/>
  <c r="O13" i="4"/>
  <c r="D17" i="9" s="1"/>
  <c r="T74" i="4"/>
  <c r="O78" i="4"/>
  <c r="O82" i="4"/>
  <c r="L143" i="4"/>
  <c r="O200" i="4"/>
  <c r="L204" i="4"/>
  <c r="S13" i="4"/>
  <c r="S200" i="4"/>
  <c r="A21" i="5"/>
  <c r="S11" i="4"/>
  <c r="U12" i="4"/>
  <c r="L16" i="4"/>
  <c r="A61" i="5" s="1"/>
  <c r="O19" i="4"/>
  <c r="D23" i="9" s="1"/>
  <c r="G23" i="9" s="1"/>
  <c r="T78" i="4"/>
  <c r="T82" i="4"/>
  <c r="I142" i="4"/>
  <c r="I55" i="2"/>
  <c r="I61" i="2"/>
  <c r="N8" i="2" s="1"/>
  <c r="H15" i="2"/>
  <c r="I8" i="2" s="1"/>
  <c r="I21" i="2"/>
  <c r="D31" i="6"/>
  <c r="B16" i="5"/>
  <c r="O28" i="4"/>
  <c r="S28" i="4"/>
  <c r="L28" i="4"/>
  <c r="D36" i="9"/>
  <c r="B85" i="5"/>
  <c r="C61" i="5"/>
  <c r="S124" i="4"/>
  <c r="L124" i="4"/>
  <c r="I124" i="4"/>
  <c r="T124" i="4"/>
  <c r="O124" i="4"/>
  <c r="L144" i="4"/>
  <c r="T144" i="4"/>
  <c r="I144" i="4"/>
  <c r="O144" i="4"/>
  <c r="S144" i="4"/>
  <c r="H51" i="2"/>
  <c r="I49" i="2" s="1"/>
  <c r="S9" i="4"/>
  <c r="D79" i="5"/>
  <c r="D59" i="9"/>
  <c r="S93" i="4"/>
  <c r="L93" i="4"/>
  <c r="I93" i="4"/>
  <c r="T93" i="4"/>
  <c r="O93" i="4"/>
  <c r="I60" i="2"/>
  <c r="D21" i="7"/>
  <c r="A41" i="5"/>
  <c r="B76" i="5"/>
  <c r="D27" i="9"/>
  <c r="O183" i="4"/>
  <c r="L183" i="4"/>
  <c r="T183" i="4"/>
  <c r="S183" i="4"/>
  <c r="I183" i="4"/>
  <c r="H30" i="2"/>
  <c r="L5" i="2" s="1"/>
  <c r="I17" i="2"/>
  <c r="I25" i="2"/>
  <c r="H62" i="2"/>
  <c r="I56" i="2" s="1"/>
  <c r="D12" i="7"/>
  <c r="A32" i="5"/>
  <c r="A16" i="5"/>
  <c r="D18" i="6"/>
  <c r="O14" i="4"/>
  <c r="L14" i="4"/>
  <c r="I14" i="4"/>
  <c r="T14" i="4"/>
  <c r="S14" i="4"/>
  <c r="D37" i="7"/>
  <c r="B44" i="5"/>
  <c r="D13" i="6"/>
  <c r="O9" i="4"/>
  <c r="L9" i="4"/>
  <c r="U9" i="4"/>
  <c r="T76" i="4"/>
  <c r="S76" i="4"/>
  <c r="O76" i="4"/>
  <c r="L76" i="4"/>
  <c r="I76" i="4"/>
  <c r="O107" i="4"/>
  <c r="I107" i="4"/>
  <c r="T107" i="4"/>
  <c r="S107" i="4"/>
  <c r="L107" i="4"/>
  <c r="I58" i="2"/>
  <c r="A84" i="5"/>
  <c r="D22" i="9"/>
  <c r="I162" i="4"/>
  <c r="T162" i="4"/>
  <c r="S162" i="4"/>
  <c r="O162" i="4"/>
  <c r="L162" i="4"/>
  <c r="S169" i="4"/>
  <c r="L169" i="4"/>
  <c r="T169" i="4"/>
  <c r="O169" i="4"/>
  <c r="I169" i="4"/>
  <c r="H13" i="2"/>
  <c r="I9" i="4"/>
  <c r="B20" i="5"/>
  <c r="D35" i="6"/>
  <c r="L32" i="4"/>
  <c r="T32" i="4"/>
  <c r="S32" i="4"/>
  <c r="O32" i="4"/>
  <c r="I32" i="4"/>
  <c r="I112" i="4"/>
  <c r="O112" i="4"/>
  <c r="S112" i="4"/>
  <c r="T112" i="4"/>
  <c r="L112" i="4"/>
  <c r="T213" i="4"/>
  <c r="S213" i="4"/>
  <c r="O213" i="4"/>
  <c r="L213" i="4"/>
  <c r="I213" i="4"/>
  <c r="I50" i="2"/>
  <c r="N7" i="2" s="1"/>
  <c r="D53" i="6"/>
  <c r="E54" i="6" s="1"/>
  <c r="U47" i="4"/>
  <c r="U46" i="4"/>
  <c r="S46" i="4"/>
  <c r="O100" i="4"/>
  <c r="L100" i="4"/>
  <c r="T100" i="4"/>
  <c r="S100" i="4"/>
  <c r="I100" i="4"/>
  <c r="H38" i="2"/>
  <c r="H44" i="2" s="1"/>
  <c r="B11" i="5"/>
  <c r="D26" i="6"/>
  <c r="L23" i="4"/>
  <c r="T23" i="4"/>
  <c r="S23" i="4"/>
  <c r="O23" i="4"/>
  <c r="I23" i="4"/>
  <c r="U29" i="4"/>
  <c r="T46" i="4"/>
  <c r="T28" i="4"/>
  <c r="I53" i="2"/>
  <c r="A20" i="5"/>
  <c r="L18" i="4"/>
  <c r="U18" i="4"/>
  <c r="I18" i="4"/>
  <c r="S18" i="4"/>
  <c r="D29" i="9"/>
  <c r="U28" i="4"/>
  <c r="D34" i="7"/>
  <c r="B41" i="5"/>
  <c r="D47" i="6"/>
  <c r="C13" i="5"/>
  <c r="L40" i="4"/>
  <c r="T40" i="4"/>
  <c r="S40" i="4"/>
  <c r="O40" i="4"/>
  <c r="I40" i="4"/>
  <c r="I81" i="4"/>
  <c r="O81" i="4"/>
  <c r="S81" i="4"/>
  <c r="T81" i="4"/>
  <c r="L81" i="4"/>
  <c r="T95" i="4"/>
  <c r="S95" i="4"/>
  <c r="L95" i="4"/>
  <c r="O95" i="4"/>
  <c r="I95" i="4"/>
  <c r="L126" i="4"/>
  <c r="O126" i="4"/>
  <c r="T126" i="4"/>
  <c r="S126" i="4"/>
  <c r="I126" i="4"/>
  <c r="I28" i="4"/>
  <c r="H9" i="2"/>
  <c r="I54" i="2"/>
  <c r="U14" i="4"/>
  <c r="A19" i="5"/>
  <c r="D21" i="6"/>
  <c r="O17" i="4"/>
  <c r="S17" i="4"/>
  <c r="L17" i="4"/>
  <c r="D32" i="6"/>
  <c r="B17" i="5"/>
  <c r="L29" i="4"/>
  <c r="I29" i="4"/>
  <c r="T29" i="4"/>
  <c r="S29" i="4"/>
  <c r="L197" i="4"/>
  <c r="I197" i="4"/>
  <c r="T197" i="4"/>
  <c r="S197" i="4"/>
  <c r="O197" i="4"/>
  <c r="O230" i="4"/>
  <c r="L230" i="4"/>
  <c r="I230" i="4"/>
  <c r="T230" i="4"/>
  <c r="S230" i="4"/>
  <c r="D44" i="8"/>
  <c r="C54" i="5"/>
  <c r="D55" i="6"/>
  <c r="T48" i="4"/>
  <c r="S48" i="4"/>
  <c r="D54" i="8"/>
  <c r="D54" i="5"/>
  <c r="I73" i="4"/>
  <c r="O73" i="4"/>
  <c r="S90" i="4"/>
  <c r="O90" i="4"/>
  <c r="I90" i="4"/>
  <c r="L136" i="4"/>
  <c r="O136" i="4"/>
  <c r="L205" i="4"/>
  <c r="I205" i="4"/>
  <c r="T205" i="4"/>
  <c r="F206" i="4"/>
  <c r="T209" i="4"/>
  <c r="S209" i="4"/>
  <c r="O209" i="4"/>
  <c r="I209" i="4"/>
  <c r="C40" i="2"/>
  <c r="H40" i="2" s="1"/>
  <c r="B12" i="5"/>
  <c r="D27" i="6"/>
  <c r="U24" i="4"/>
  <c r="T24" i="4"/>
  <c r="D36" i="6"/>
  <c r="U33" i="4"/>
  <c r="B21" i="5"/>
  <c r="T33" i="4"/>
  <c r="S34" i="4"/>
  <c r="D48" i="6"/>
  <c r="C14" i="5"/>
  <c r="I41" i="4"/>
  <c r="U41" i="4"/>
  <c r="U42" i="4"/>
  <c r="S85" i="4"/>
  <c r="L85" i="4"/>
  <c r="I85" i="4"/>
  <c r="F83" i="4"/>
  <c r="L122" i="4"/>
  <c r="S138" i="4"/>
  <c r="O138" i="4"/>
  <c r="I138" i="4"/>
  <c r="L211" i="4"/>
  <c r="I211" i="4"/>
  <c r="S211" i="4"/>
  <c r="T211" i="4"/>
  <c r="O211" i="4"/>
  <c r="D55" i="9"/>
  <c r="D75" i="5"/>
  <c r="L73" i="4"/>
  <c r="I24" i="4"/>
  <c r="I33" i="4"/>
  <c r="F35" i="4"/>
  <c r="D50" i="6"/>
  <c r="C16" i="5"/>
  <c r="L43" i="4"/>
  <c r="U43" i="4"/>
  <c r="D37" i="5"/>
  <c r="D58" i="7"/>
  <c r="T80" i="4"/>
  <c r="S80" i="4"/>
  <c r="O80" i="4"/>
  <c r="S97" i="4"/>
  <c r="L97" i="4"/>
  <c r="I97" i="4"/>
  <c r="O104" i="4"/>
  <c r="L104" i="4"/>
  <c r="F109" i="4"/>
  <c r="T111" i="4"/>
  <c r="S111" i="4"/>
  <c r="O111" i="4"/>
  <c r="S122" i="4"/>
  <c r="L138" i="4"/>
  <c r="L151" i="4"/>
  <c r="L167" i="4"/>
  <c r="T167" i="4"/>
  <c r="S167" i="4"/>
  <c r="O167" i="4"/>
  <c r="O205" i="4"/>
  <c r="S216" i="4"/>
  <c r="O216" i="4"/>
  <c r="L216" i="4"/>
  <c r="T216" i="4"/>
  <c r="I216" i="4"/>
  <c r="D57" i="8"/>
  <c r="A13" i="5"/>
  <c r="O11" i="4"/>
  <c r="U11" i="4"/>
  <c r="D19" i="6"/>
  <c r="E20" i="6" s="1"/>
  <c r="A17" i="5"/>
  <c r="T15" i="4"/>
  <c r="B18" i="5"/>
  <c r="U30" i="4"/>
  <c r="T30" i="4"/>
  <c r="D44" i="6"/>
  <c r="G44" i="6" s="1"/>
  <c r="L37" i="4"/>
  <c r="D48" i="7"/>
  <c r="C37" i="5"/>
  <c r="D52" i="9"/>
  <c r="C82" i="5"/>
  <c r="D56" i="9"/>
  <c r="D76" i="5"/>
  <c r="S73" i="4"/>
  <c r="I77" i="4"/>
  <c r="O77" i="4"/>
  <c r="O85" i="4"/>
  <c r="L87" i="4"/>
  <c r="T90" i="4"/>
  <c r="S94" i="4"/>
  <c r="O94" i="4"/>
  <c r="I94" i="4"/>
  <c r="S136" i="4"/>
  <c r="S145" i="4"/>
  <c r="O145" i="4"/>
  <c r="T145" i="4"/>
  <c r="S205" i="4"/>
  <c r="S220" i="4"/>
  <c r="O220" i="4"/>
  <c r="L220" i="4"/>
  <c r="F221" i="4"/>
  <c r="T220" i="4"/>
  <c r="I220" i="4"/>
  <c r="D82" i="5"/>
  <c r="B13" i="5"/>
  <c r="D28" i="6"/>
  <c r="O25" i="4"/>
  <c r="U34" i="4"/>
  <c r="U48" i="4"/>
  <c r="L90" i="4"/>
  <c r="S165" i="4"/>
  <c r="L165" i="4"/>
  <c r="F163" i="4"/>
  <c r="T165" i="4"/>
  <c r="L209" i="4"/>
  <c r="R62" i="4"/>
  <c r="C10" i="1" s="1"/>
  <c r="C15" i="1" s="1"/>
  <c r="D14" i="7"/>
  <c r="U15" i="4"/>
  <c r="F20" i="4"/>
  <c r="S22" i="4"/>
  <c r="I25" i="4"/>
  <c r="D29" i="6"/>
  <c r="B14" i="5"/>
  <c r="L26" i="4"/>
  <c r="U26" i="4"/>
  <c r="O27" i="4"/>
  <c r="H45" i="6"/>
  <c r="G45" i="6" s="1"/>
  <c r="L41" i="4"/>
  <c r="D57" i="6"/>
  <c r="G57" i="6" s="1"/>
  <c r="D10" i="5"/>
  <c r="L52" i="4"/>
  <c r="I52" i="4"/>
  <c r="D53" i="4"/>
  <c r="U53" i="4"/>
  <c r="T72" i="4"/>
  <c r="S72" i="4"/>
  <c r="O72" i="4"/>
  <c r="T73" i="4"/>
  <c r="I80" i="4"/>
  <c r="T85" i="4"/>
  <c r="S89" i="4"/>
  <c r="L89" i="4"/>
  <c r="I89" i="4"/>
  <c r="I104" i="4"/>
  <c r="I111" i="4"/>
  <c r="I118" i="4"/>
  <c r="T136" i="4"/>
  <c r="T138" i="4"/>
  <c r="I150" i="4"/>
  <c r="S150" i="4"/>
  <c r="O150" i="4"/>
  <c r="S151" i="4"/>
  <c r="I167" i="4"/>
  <c r="L172" i="4"/>
  <c r="I172" i="4"/>
  <c r="S172" i="4"/>
  <c r="T172" i="4"/>
  <c r="O172" i="4"/>
  <c r="O179" i="4"/>
  <c r="L179" i="4"/>
  <c r="T179" i="4"/>
  <c r="S179" i="4"/>
  <c r="I179" i="4"/>
  <c r="U25" i="4"/>
  <c r="D37" i="6"/>
  <c r="O34" i="4"/>
  <c r="S121" i="4"/>
  <c r="O121" i="4"/>
  <c r="I121" i="4"/>
  <c r="T159" i="4"/>
  <c r="O159" i="4"/>
  <c r="L159" i="4"/>
  <c r="I159" i="4"/>
  <c r="T202" i="4"/>
  <c r="S202" i="4"/>
  <c r="O202" i="4"/>
  <c r="L202" i="4"/>
  <c r="L24" i="4"/>
  <c r="D34" i="6"/>
  <c r="O31" i="4"/>
  <c r="U31" i="4"/>
  <c r="L33" i="4"/>
  <c r="C11" i="5"/>
  <c r="I38" i="4"/>
  <c r="U38" i="4"/>
  <c r="U39" i="4"/>
  <c r="I43" i="4"/>
  <c r="C17" i="5"/>
  <c r="D51" i="6"/>
  <c r="I44" i="4"/>
  <c r="U44" i="4"/>
  <c r="U45" i="4"/>
  <c r="S55" i="4"/>
  <c r="S86" i="4"/>
  <c r="O86" i="4"/>
  <c r="I86" i="4"/>
  <c r="O87" i="4"/>
  <c r="I145" i="4"/>
  <c r="T151" i="4"/>
  <c r="S159" i="4"/>
  <c r="D30" i="6"/>
  <c r="A10" i="5"/>
  <c r="C4" i="3" s="1"/>
  <c r="E4" i="3" s="1"/>
  <c r="G8" i="3" s="1"/>
  <c r="D12" i="6"/>
  <c r="G12" i="6" s="1"/>
  <c r="I11" i="4"/>
  <c r="D16" i="6"/>
  <c r="A14" i="5"/>
  <c r="I15" i="4"/>
  <c r="O22" i="4"/>
  <c r="D25" i="6"/>
  <c r="G25" i="6" s="1"/>
  <c r="B10" i="5"/>
  <c r="C23" i="4"/>
  <c r="I30" i="4"/>
  <c r="I37" i="4"/>
  <c r="D48" i="8"/>
  <c r="D58" i="9"/>
  <c r="D78" i="5"/>
  <c r="L77" i="4"/>
  <c r="L80" i="4"/>
  <c r="S87" i="4"/>
  <c r="L94" i="4"/>
  <c r="O97" i="4"/>
  <c r="L111" i="4"/>
  <c r="L118" i="4"/>
  <c r="T121" i="4"/>
  <c r="S125" i="4"/>
  <c r="O125" i="4"/>
  <c r="I125" i="4"/>
  <c r="O165" i="4"/>
  <c r="T195" i="4"/>
  <c r="I195" i="4"/>
  <c r="S195" i="4"/>
  <c r="L195" i="4"/>
  <c r="T199" i="4"/>
  <c r="I199" i="4"/>
  <c r="S199" i="4"/>
  <c r="O199" i="4"/>
  <c r="L199" i="4"/>
  <c r="T237" i="4"/>
  <c r="S237" i="4"/>
  <c r="O237" i="4"/>
  <c r="L237" i="4"/>
  <c r="L25" i="4"/>
  <c r="B15" i="5"/>
  <c r="U27" i="4"/>
  <c r="T27" i="4"/>
  <c r="L34" i="4"/>
  <c r="D48" i="9"/>
  <c r="D60" i="6"/>
  <c r="D13" i="5"/>
  <c r="O55" i="4"/>
  <c r="U55" i="4"/>
  <c r="D61" i="7"/>
  <c r="D40" i="5"/>
  <c r="O103" i="4"/>
  <c r="I103" i="4"/>
  <c r="O108" i="4"/>
  <c r="L108" i="4"/>
  <c r="T115" i="4"/>
  <c r="S115" i="4"/>
  <c r="O115" i="4"/>
  <c r="S120" i="4"/>
  <c r="L120" i="4"/>
  <c r="I120" i="4"/>
  <c r="C10" i="5"/>
  <c r="T53" i="4"/>
  <c r="T56" i="4"/>
  <c r="T59" i="4"/>
  <c r="L101" i="4"/>
  <c r="L105" i="4"/>
  <c r="S141" i="4"/>
  <c r="O141" i="4"/>
  <c r="L160" i="4"/>
  <c r="D17" i="6"/>
  <c r="I53" i="4"/>
  <c r="I56" i="4"/>
  <c r="D39" i="5"/>
  <c r="D60" i="7"/>
  <c r="S101" i="4"/>
  <c r="S105" i="4"/>
  <c r="S137" i="4"/>
  <c r="O137" i="4"/>
  <c r="T154" i="4"/>
  <c r="S160" i="4"/>
  <c r="T194" i="4"/>
  <c r="S194" i="4"/>
  <c r="O194" i="4"/>
  <c r="F232" i="4"/>
  <c r="T234" i="4"/>
  <c r="S234" i="4"/>
  <c r="I234" i="4"/>
  <c r="A12" i="5"/>
  <c r="D14" i="6"/>
  <c r="T13" i="4"/>
  <c r="T16" i="4"/>
  <c r="T19" i="4"/>
  <c r="S39" i="4"/>
  <c r="D12" i="5"/>
  <c r="D59" i="6"/>
  <c r="T54" i="4"/>
  <c r="D15" i="5"/>
  <c r="D62" i="6"/>
  <c r="T57" i="4"/>
  <c r="D65" i="6"/>
  <c r="D18" i="5"/>
  <c r="T60" i="4"/>
  <c r="L141" i="4"/>
  <c r="L156" i="4"/>
  <c r="T166" i="4"/>
  <c r="S166" i="4"/>
  <c r="S208" i="4"/>
  <c r="O208" i="4"/>
  <c r="L208" i="4"/>
  <c r="L215" i="4"/>
  <c r="I215" i="4"/>
  <c r="S215" i="4"/>
  <c r="T217" i="4"/>
  <c r="S217" i="4"/>
  <c r="T238" i="4"/>
  <c r="S238" i="4"/>
  <c r="I238" i="4"/>
  <c r="D46" i="6"/>
  <c r="U10" i="4"/>
  <c r="U13" i="4"/>
  <c r="U16" i="4"/>
  <c r="U19" i="4"/>
  <c r="T39" i="4"/>
  <c r="D49" i="6"/>
  <c r="C15" i="5"/>
  <c r="T42" i="4"/>
  <c r="C18" i="5"/>
  <c r="D52" i="6"/>
  <c r="T45" i="4"/>
  <c r="U54" i="4"/>
  <c r="U57" i="4"/>
  <c r="U60" i="4"/>
  <c r="I137" i="4"/>
  <c r="I152" i="4"/>
  <c r="I171" i="4"/>
  <c r="S173" i="4"/>
  <c r="O173" i="4"/>
  <c r="L173" i="4"/>
  <c r="I194" i="4"/>
  <c r="L201" i="4"/>
  <c r="I201" i="4"/>
  <c r="T201" i="4"/>
  <c r="T203" i="4"/>
  <c r="I203" i="4"/>
  <c r="L236" i="4"/>
  <c r="I236" i="4"/>
  <c r="T236" i="4"/>
  <c r="D58" i="6"/>
  <c r="T240" i="4"/>
  <c r="L240" i="4"/>
  <c r="I240" i="4"/>
  <c r="L168" i="4"/>
  <c r="I168" i="4"/>
  <c r="S168" i="4"/>
  <c r="T198" i="4"/>
  <c r="S198" i="4"/>
  <c r="O198" i="4"/>
  <c r="S212" i="4"/>
  <c r="O212" i="4"/>
  <c r="L212" i="4"/>
  <c r="D16" i="5"/>
  <c r="D63" i="6"/>
  <c r="T58" i="4"/>
  <c r="T170" i="4"/>
  <c r="S170" i="4"/>
  <c r="O171" i="4"/>
  <c r="O226" i="4"/>
  <c r="L226" i="4"/>
  <c r="I226" i="4"/>
  <c r="O234" i="4"/>
  <c r="D64" i="6"/>
  <c r="S219" i="4"/>
  <c r="T241" i="4"/>
  <c r="S241" i="4"/>
  <c r="O241" i="4"/>
  <c r="O176" i="4"/>
  <c r="O180" i="4"/>
  <c r="O184" i="4"/>
  <c r="O223" i="4"/>
  <c r="O227" i="4"/>
  <c r="O231" i="4"/>
  <c r="T242" i="4"/>
  <c r="I242" i="4"/>
  <c r="I219" i="4"/>
  <c r="L242" i="4"/>
  <c r="H27" i="6" l="1"/>
  <c r="D25" i="4"/>
  <c r="C24" i="4"/>
  <c r="J16" i="3"/>
  <c r="D56" i="5"/>
  <c r="D59" i="5"/>
  <c r="D58" i="5"/>
  <c r="D61" i="5"/>
  <c r="D60" i="8"/>
  <c r="E60" i="8" s="1"/>
  <c r="D45" i="7"/>
  <c r="G45" i="7" s="1"/>
  <c r="C55" i="5"/>
  <c r="C79" i="5"/>
  <c r="D45" i="9"/>
  <c r="G45" i="9" s="1"/>
  <c r="G50" i="8"/>
  <c r="D51" i="7"/>
  <c r="G51" i="7" s="1"/>
  <c r="D46" i="9"/>
  <c r="D51" i="9"/>
  <c r="E52" i="9" s="1"/>
  <c r="D25" i="7"/>
  <c r="G25" i="7" s="1"/>
  <c r="D30" i="8"/>
  <c r="D29" i="7"/>
  <c r="E30" i="7" s="1"/>
  <c r="E33" i="6"/>
  <c r="D17" i="7"/>
  <c r="A81" i="5"/>
  <c r="A82" i="5"/>
  <c r="G12" i="7"/>
  <c r="G23" i="8"/>
  <c r="D14" i="8"/>
  <c r="G14" i="8" s="1"/>
  <c r="D34" i="8"/>
  <c r="G34" i="8" s="1"/>
  <c r="D33" i="9"/>
  <c r="G33" i="9" s="1"/>
  <c r="B37" i="5"/>
  <c r="J4" i="3"/>
  <c r="C9" i="4"/>
  <c r="D10" i="4"/>
  <c r="H14" i="6" s="1"/>
  <c r="G14" i="6" s="1"/>
  <c r="D17" i="8"/>
  <c r="G17" i="8" s="1"/>
  <c r="D16" i="8"/>
  <c r="G16" i="8" s="1"/>
  <c r="A60" i="5"/>
  <c r="D50" i="9"/>
  <c r="G50" i="9" s="1"/>
  <c r="D34" i="5"/>
  <c r="D38" i="5"/>
  <c r="D59" i="7"/>
  <c r="G59" i="7" s="1"/>
  <c r="D25" i="8"/>
  <c r="G25" i="8" s="1"/>
  <c r="D60" i="9"/>
  <c r="E61" i="9" s="1"/>
  <c r="D35" i="5"/>
  <c r="D44" i="9"/>
  <c r="G44" i="9" s="1"/>
  <c r="D55" i="5"/>
  <c r="B61" i="5"/>
  <c r="D33" i="8"/>
  <c r="G33" i="8" s="1"/>
  <c r="D54" i="9"/>
  <c r="G54" i="9" s="1"/>
  <c r="D16" i="7"/>
  <c r="E17" i="7" s="1"/>
  <c r="A85" i="5"/>
  <c r="E23" i="9"/>
  <c r="A76" i="5"/>
  <c r="K4" i="3"/>
  <c r="M8" i="3" s="1"/>
  <c r="D12" i="8"/>
  <c r="G12" i="8" s="1"/>
  <c r="A64" i="5"/>
  <c r="A40" i="5"/>
  <c r="D12" i="9"/>
  <c r="G12" i="9" s="1"/>
  <c r="D23" i="7"/>
  <c r="D4" i="3"/>
  <c r="S128" i="4"/>
  <c r="B11" i="1" s="1"/>
  <c r="A79" i="5"/>
  <c r="D20" i="8"/>
  <c r="E20" i="8" s="1"/>
  <c r="A78" i="5"/>
  <c r="A56" i="5"/>
  <c r="E15" i="6"/>
  <c r="S62" i="4"/>
  <c r="B10" i="1" s="1"/>
  <c r="L6" i="2"/>
  <c r="I32" i="2"/>
  <c r="I36" i="2"/>
  <c r="I34" i="2"/>
  <c r="I33" i="2"/>
  <c r="I35" i="2"/>
  <c r="I37" i="2"/>
  <c r="I39" i="2"/>
  <c r="D57" i="7"/>
  <c r="E58" i="7" s="1"/>
  <c r="D36" i="5"/>
  <c r="G13" i="6"/>
  <c r="E13" i="6"/>
  <c r="D18" i="8"/>
  <c r="E19" i="8" s="1"/>
  <c r="A59" i="5"/>
  <c r="M5" i="2"/>
  <c r="I3" i="2"/>
  <c r="E58" i="6"/>
  <c r="D54" i="7"/>
  <c r="D33" i="5"/>
  <c r="D77" i="5"/>
  <c r="D57" i="9"/>
  <c r="E58" i="9" s="1"/>
  <c r="G23" i="7"/>
  <c r="G58" i="8"/>
  <c r="E58" i="8"/>
  <c r="D36" i="8"/>
  <c r="B64" i="5"/>
  <c r="H58" i="6"/>
  <c r="G58" i="6" s="1"/>
  <c r="D54" i="4"/>
  <c r="C53" i="4"/>
  <c r="E29" i="6"/>
  <c r="G55" i="9"/>
  <c r="I40" i="2"/>
  <c r="N6" i="2" s="1"/>
  <c r="E55" i="6"/>
  <c r="G20" i="7"/>
  <c r="E21" i="6"/>
  <c r="E60" i="9"/>
  <c r="G60" i="9"/>
  <c r="D22" i="8"/>
  <c r="A63" i="5"/>
  <c r="G15" i="8"/>
  <c r="G49" i="9"/>
  <c r="E49" i="9"/>
  <c r="D18" i="9"/>
  <c r="E19" i="9" s="1"/>
  <c r="A80" i="5"/>
  <c r="G21" i="7"/>
  <c r="E21" i="7"/>
  <c r="I18" i="2"/>
  <c r="I30" i="2" s="1"/>
  <c r="E64" i="6"/>
  <c r="S244" i="4"/>
  <c r="B13" i="1" s="1"/>
  <c r="E17" i="6"/>
  <c r="D43" i="7"/>
  <c r="G43" i="7" s="1"/>
  <c r="C32" i="5"/>
  <c r="D32" i="5"/>
  <c r="D53" i="7"/>
  <c r="G53" i="7" s="1"/>
  <c r="B35" i="5"/>
  <c r="D28" i="7"/>
  <c r="G17" i="7"/>
  <c r="G56" i="9"/>
  <c r="E56" i="9"/>
  <c r="E19" i="6"/>
  <c r="G58" i="7"/>
  <c r="D46" i="8"/>
  <c r="C56" i="5"/>
  <c r="D26" i="8"/>
  <c r="B54" i="5"/>
  <c r="I19" i="2"/>
  <c r="D13" i="7"/>
  <c r="E14" i="7" s="1"/>
  <c r="A33" i="5"/>
  <c r="E18" i="6"/>
  <c r="E51" i="8"/>
  <c r="G51" i="8"/>
  <c r="I29" i="2"/>
  <c r="N5" i="2" s="1"/>
  <c r="I24" i="2"/>
  <c r="E52" i="6"/>
  <c r="E61" i="7"/>
  <c r="G61" i="7"/>
  <c r="G58" i="9"/>
  <c r="B77" i="5"/>
  <c r="D28" i="9"/>
  <c r="E29" i="9" s="1"/>
  <c r="E57" i="8"/>
  <c r="G57" i="8"/>
  <c r="E48" i="6"/>
  <c r="G27" i="6"/>
  <c r="E27" i="6"/>
  <c r="D47" i="9"/>
  <c r="C77" i="5"/>
  <c r="D18" i="7"/>
  <c r="A38" i="5"/>
  <c r="L4" i="2"/>
  <c r="I7" i="2"/>
  <c r="I10" i="2"/>
  <c r="B56" i="5"/>
  <c r="D28" i="8"/>
  <c r="D15" i="7"/>
  <c r="A35" i="5"/>
  <c r="E37" i="6"/>
  <c r="E28" i="6"/>
  <c r="A83" i="5"/>
  <c r="D21" i="9"/>
  <c r="E22" i="9" s="1"/>
  <c r="E49" i="6"/>
  <c r="E60" i="6"/>
  <c r="D33" i="7"/>
  <c r="B40" i="5"/>
  <c r="S186" i="4"/>
  <c r="B12" i="1" s="1"/>
  <c r="E55" i="8"/>
  <c r="G55" i="8"/>
  <c r="I62" i="2"/>
  <c r="M8" i="2"/>
  <c r="G26" i="6"/>
  <c r="E26" i="6"/>
  <c r="E61" i="6"/>
  <c r="I46" i="2"/>
  <c r="L7" i="2"/>
  <c r="I47" i="2"/>
  <c r="E30" i="6"/>
  <c r="G16" i="9"/>
  <c r="I13" i="2"/>
  <c r="E62" i="6"/>
  <c r="D50" i="7"/>
  <c r="C39" i="5"/>
  <c r="B55" i="5"/>
  <c r="D27" i="8"/>
  <c r="C59" i="5"/>
  <c r="D49" i="8"/>
  <c r="I9" i="2"/>
  <c r="E59" i="7"/>
  <c r="I11" i="2"/>
  <c r="E53" i="6"/>
  <c r="B42" i="5"/>
  <c r="D35" i="7"/>
  <c r="I4" i="2"/>
  <c r="E33" i="9"/>
  <c r="I27" i="2"/>
  <c r="G36" i="9"/>
  <c r="I57" i="2"/>
  <c r="E63" i="6"/>
  <c r="E16" i="6"/>
  <c r="D44" i="7"/>
  <c r="C33" i="5"/>
  <c r="D37" i="9"/>
  <c r="B86" i="5"/>
  <c r="D29" i="8"/>
  <c r="E30" i="8" s="1"/>
  <c r="B57" i="5"/>
  <c r="A42" i="5"/>
  <c r="D22" i="7"/>
  <c r="D26" i="9"/>
  <c r="B75" i="5"/>
  <c r="D13" i="9"/>
  <c r="A75" i="5"/>
  <c r="E65" i="6"/>
  <c r="D34" i="9"/>
  <c r="B83" i="5"/>
  <c r="D53" i="5"/>
  <c r="D53" i="8"/>
  <c r="G53" i="8" s="1"/>
  <c r="G14" i="9"/>
  <c r="D31" i="7"/>
  <c r="B38" i="5"/>
  <c r="G17" i="9"/>
  <c r="E17" i="9"/>
  <c r="E34" i="6"/>
  <c r="G52" i="9"/>
  <c r="E47" i="6"/>
  <c r="I23" i="2"/>
  <c r="I48" i="2"/>
  <c r="I5" i="2"/>
  <c r="D37" i="8"/>
  <c r="B65" i="5"/>
  <c r="E51" i="6"/>
  <c r="C57" i="5"/>
  <c r="D47" i="8"/>
  <c r="E48" i="8" s="1"/>
  <c r="G20" i="9"/>
  <c r="E20" i="9"/>
  <c r="G48" i="7"/>
  <c r="A77" i="5"/>
  <c r="D15" i="9"/>
  <c r="E36" i="6"/>
  <c r="G61" i="8"/>
  <c r="B39" i="5"/>
  <c r="D32" i="7"/>
  <c r="E22" i="6"/>
  <c r="G34" i="7"/>
  <c r="G19" i="9"/>
  <c r="G45" i="8"/>
  <c r="E45" i="8"/>
  <c r="B84" i="5"/>
  <c r="D35" i="9"/>
  <c r="E36" i="9" s="1"/>
  <c r="G22" i="9"/>
  <c r="G37" i="7"/>
  <c r="E45" i="6"/>
  <c r="D31" i="8"/>
  <c r="B59" i="5"/>
  <c r="I14" i="2"/>
  <c r="N4" i="2" s="1"/>
  <c r="E59" i="9"/>
  <c r="G59" i="9"/>
  <c r="G48" i="9"/>
  <c r="E14" i="6"/>
  <c r="B74" i="5"/>
  <c r="D25" i="9"/>
  <c r="G25" i="9" s="1"/>
  <c r="H46" i="6"/>
  <c r="G46" i="6" s="1"/>
  <c r="C39" i="4"/>
  <c r="D43" i="8"/>
  <c r="G43" i="8" s="1"/>
  <c r="C53" i="5"/>
  <c r="E50" i="6"/>
  <c r="G44" i="8"/>
  <c r="D32" i="8"/>
  <c r="B60" i="5"/>
  <c r="G55" i="7"/>
  <c r="E55" i="7"/>
  <c r="E59" i="6"/>
  <c r="A39" i="5"/>
  <c r="D19" i="7"/>
  <c r="E20" i="7" s="1"/>
  <c r="C38" i="5"/>
  <c r="D49" i="7"/>
  <c r="G56" i="8"/>
  <c r="E56" i="8"/>
  <c r="G56" i="7"/>
  <c r="E56" i="7"/>
  <c r="I38" i="2"/>
  <c r="B80" i="5"/>
  <c r="D31" i="9"/>
  <c r="I28" i="2"/>
  <c r="I26" i="2"/>
  <c r="E46" i="6"/>
  <c r="G59" i="8"/>
  <c r="E59" i="8"/>
  <c r="G51" i="9"/>
  <c r="D30" i="9"/>
  <c r="B79" i="5"/>
  <c r="G30" i="8"/>
  <c r="D36" i="7"/>
  <c r="E37" i="7" s="1"/>
  <c r="B43" i="5"/>
  <c r="D47" i="7"/>
  <c r="C36" i="5"/>
  <c r="G30" i="7"/>
  <c r="E32" i="6"/>
  <c r="G29" i="9"/>
  <c r="G19" i="8"/>
  <c r="D35" i="8"/>
  <c r="B63" i="5"/>
  <c r="I22" i="2"/>
  <c r="I20" i="2"/>
  <c r="G48" i="8"/>
  <c r="G60" i="7"/>
  <c r="E60" i="7"/>
  <c r="G14" i="7"/>
  <c r="D27" i="7"/>
  <c r="B34" i="5"/>
  <c r="G54" i="8"/>
  <c r="D21" i="8"/>
  <c r="A62" i="5"/>
  <c r="C35" i="5"/>
  <c r="D46" i="7"/>
  <c r="B33" i="5"/>
  <c r="D26" i="7"/>
  <c r="E35" i="6"/>
  <c r="D13" i="8"/>
  <c r="A54" i="5"/>
  <c r="L8" i="2"/>
  <c r="I59" i="2"/>
  <c r="G27" i="9"/>
  <c r="E31" i="6"/>
  <c r="I6" i="2"/>
  <c r="I12" i="2"/>
  <c r="D26" i="4" l="1"/>
  <c r="H28" i="6"/>
  <c r="G28" i="6" s="1"/>
  <c r="C25" i="4"/>
  <c r="E61" i="8"/>
  <c r="G60" i="8"/>
  <c r="E54" i="8"/>
  <c r="E50" i="9"/>
  <c r="E45" i="7"/>
  <c r="E51" i="9"/>
  <c r="G46" i="9"/>
  <c r="E46" i="9"/>
  <c r="E51" i="7"/>
  <c r="G29" i="7"/>
  <c r="E29" i="7"/>
  <c r="E15" i="8"/>
  <c r="C10" i="4"/>
  <c r="D11" i="4"/>
  <c r="H15" i="6" s="1"/>
  <c r="G15" i="6" s="1"/>
  <c r="E14" i="8"/>
  <c r="G16" i="7"/>
  <c r="E17" i="8"/>
  <c r="E16" i="8"/>
  <c r="E16" i="7"/>
  <c r="E34" i="8"/>
  <c r="E45" i="9"/>
  <c r="E55" i="9"/>
  <c r="G20" i="8"/>
  <c r="E23" i="7"/>
  <c r="B15" i="1"/>
  <c r="G37" i="8"/>
  <c r="E37" i="8"/>
  <c r="G34" i="9"/>
  <c r="E34" i="9"/>
  <c r="G37" i="9"/>
  <c r="E37" i="9"/>
  <c r="E27" i="8"/>
  <c r="G27" i="8"/>
  <c r="G15" i="9"/>
  <c r="E15" i="9"/>
  <c r="G54" i="7"/>
  <c r="E54" i="7"/>
  <c r="E27" i="7"/>
  <c r="G27" i="7"/>
  <c r="G47" i="7"/>
  <c r="E47" i="7"/>
  <c r="G44" i="7"/>
  <c r="E44" i="7"/>
  <c r="H47" i="6"/>
  <c r="G47" i="6" s="1"/>
  <c r="C40" i="4"/>
  <c r="I51" i="2"/>
  <c r="M7" i="2"/>
  <c r="G46" i="8"/>
  <c r="E46" i="8"/>
  <c r="G13" i="9"/>
  <c r="E13" i="9"/>
  <c r="M4" i="2"/>
  <c r="I15" i="2"/>
  <c r="G31" i="9"/>
  <c r="E31" i="9"/>
  <c r="E32" i="9"/>
  <c r="G32" i="8"/>
  <c r="E32" i="8"/>
  <c r="E33" i="8"/>
  <c r="E31" i="7"/>
  <c r="G31" i="7"/>
  <c r="G26" i="9"/>
  <c r="E26" i="9"/>
  <c r="G13" i="8"/>
  <c r="E13" i="8"/>
  <c r="G47" i="9"/>
  <c r="E47" i="9"/>
  <c r="G26" i="8"/>
  <c r="E26" i="8"/>
  <c r="G35" i="7"/>
  <c r="E35" i="7"/>
  <c r="G57" i="7"/>
  <c r="E57" i="7"/>
  <c r="G26" i="7"/>
  <c r="E26" i="7"/>
  <c r="G50" i="7"/>
  <c r="E50" i="7"/>
  <c r="G33" i="7"/>
  <c r="E33" i="7"/>
  <c r="G15" i="7"/>
  <c r="E15" i="7"/>
  <c r="G35" i="8"/>
  <c r="E35" i="8"/>
  <c r="G31" i="8"/>
  <c r="E31" i="8"/>
  <c r="E48" i="7"/>
  <c r="G28" i="8"/>
  <c r="E28" i="8"/>
  <c r="G49" i="7"/>
  <c r="E49" i="7"/>
  <c r="E34" i="7"/>
  <c r="E27" i="9"/>
  <c r="E46" i="7"/>
  <c r="G46" i="7"/>
  <c r="E19" i="7"/>
  <c r="G19" i="7"/>
  <c r="E44" i="8"/>
  <c r="G32" i="7"/>
  <c r="E32" i="7"/>
  <c r="G47" i="8"/>
  <c r="E47" i="8"/>
  <c r="G22" i="7"/>
  <c r="E22" i="7"/>
  <c r="G28" i="9"/>
  <c r="E28" i="9"/>
  <c r="E36" i="8"/>
  <c r="G36" i="8"/>
  <c r="G30" i="9"/>
  <c r="E30" i="9"/>
  <c r="E14" i="9"/>
  <c r="G21" i="9"/>
  <c r="E21" i="9"/>
  <c r="L9" i="2"/>
  <c r="E18" i="8"/>
  <c r="G18" i="8"/>
  <c r="E16" i="9"/>
  <c r="M6" i="2"/>
  <c r="I44" i="2"/>
  <c r="G28" i="7"/>
  <c r="E28" i="7"/>
  <c r="G18" i="9"/>
  <c r="E18" i="9"/>
  <c r="E21" i="8"/>
  <c r="G21" i="8"/>
  <c r="E48" i="9"/>
  <c r="G35" i="9"/>
  <c r="E35" i="9"/>
  <c r="G29" i="8"/>
  <c r="E29" i="8"/>
  <c r="G49" i="8"/>
  <c r="E49" i="8"/>
  <c r="E50" i="8"/>
  <c r="G18" i="7"/>
  <c r="E18" i="7"/>
  <c r="E13" i="7"/>
  <c r="G13" i="7"/>
  <c r="G57" i="9"/>
  <c r="E57" i="9"/>
  <c r="H59" i="6"/>
  <c r="G59" i="6" s="1"/>
  <c r="D55" i="4"/>
  <c r="C54" i="4"/>
  <c r="E36" i="7"/>
  <c r="G36" i="7"/>
  <c r="G22" i="8"/>
  <c r="E22" i="8"/>
  <c r="E23" i="8"/>
  <c r="C26" i="4" l="1"/>
  <c r="H29" i="6"/>
  <c r="G29" i="6" s="1"/>
  <c r="D27" i="4"/>
  <c r="H16" i="6"/>
  <c r="G16" i="6" s="1"/>
  <c r="C11" i="4"/>
  <c r="H48" i="6"/>
  <c r="G48" i="6" s="1"/>
  <c r="C41" i="4"/>
  <c r="C55" i="4"/>
  <c r="H60" i="6"/>
  <c r="G60" i="6" s="1"/>
  <c r="D56" i="4"/>
  <c r="C27" i="4" l="1"/>
  <c r="H30" i="6"/>
  <c r="G30" i="6" s="1"/>
  <c r="D28" i="4"/>
  <c r="D13" i="4"/>
  <c r="H17" i="6" s="1"/>
  <c r="G17" i="6" s="1"/>
  <c r="C12" i="4"/>
  <c r="H61" i="6"/>
  <c r="G61" i="6" s="1"/>
  <c r="D57" i="4"/>
  <c r="C56" i="4"/>
  <c r="C42" i="4"/>
  <c r="H49" i="6"/>
  <c r="G49" i="6" s="1"/>
  <c r="C28" i="4" l="1"/>
  <c r="D29" i="4"/>
  <c r="H31" i="6"/>
  <c r="G31" i="6" s="1"/>
  <c r="C13" i="4"/>
  <c r="D14" i="4"/>
  <c r="H18" i="6" s="1"/>
  <c r="G18" i="6" s="1"/>
  <c r="H50" i="6"/>
  <c r="G50" i="6" s="1"/>
  <c r="C43" i="4"/>
  <c r="H62" i="6"/>
  <c r="G62" i="6" s="1"/>
  <c r="D58" i="4"/>
  <c r="C57" i="4"/>
  <c r="D30" i="4" l="1"/>
  <c r="C29" i="4"/>
  <c r="H32" i="6"/>
  <c r="G32" i="6" s="1"/>
  <c r="C14" i="4"/>
  <c r="D15" i="4"/>
  <c r="D16" i="4" s="1"/>
  <c r="H63" i="6"/>
  <c r="G63" i="6" s="1"/>
  <c r="D59" i="4"/>
  <c r="C58" i="4"/>
  <c r="H19" i="6"/>
  <c r="G19" i="6" s="1"/>
  <c r="H51" i="6"/>
  <c r="G51" i="6" s="1"/>
  <c r="C44" i="4"/>
  <c r="C30" i="4" l="1"/>
  <c r="D31" i="4"/>
  <c r="H33" i="6"/>
  <c r="G33" i="6" s="1"/>
  <c r="C15" i="4"/>
  <c r="H52" i="6"/>
  <c r="G52" i="6" s="1"/>
  <c r="C45" i="4"/>
  <c r="H20" i="6"/>
  <c r="G20" i="6" s="1"/>
  <c r="C16" i="4"/>
  <c r="D17" i="4"/>
  <c r="H64" i="6"/>
  <c r="G64" i="6" s="1"/>
  <c r="D60" i="4"/>
  <c r="C59" i="4"/>
  <c r="C31" i="4" l="1"/>
  <c r="H34" i="6"/>
  <c r="G34" i="6" s="1"/>
  <c r="D32" i="4"/>
  <c r="C17" i="4"/>
  <c r="H21" i="6"/>
  <c r="G21" i="6" s="1"/>
  <c r="D18" i="4"/>
  <c r="H53" i="6"/>
  <c r="G53" i="6" s="1"/>
  <c r="C46" i="4"/>
  <c r="H65" i="6"/>
  <c r="G65" i="6" s="1"/>
  <c r="C60" i="4"/>
  <c r="H35" i="6" l="1"/>
  <c r="G35" i="6" s="1"/>
  <c r="C32" i="4"/>
  <c r="D33" i="4"/>
  <c r="H22" i="6"/>
  <c r="G22" i="6" s="1"/>
  <c r="D19" i="4"/>
  <c r="C18" i="4"/>
  <c r="H54" i="6"/>
  <c r="G54" i="6" s="1"/>
  <c r="C47" i="4"/>
  <c r="C33" i="4" l="1"/>
  <c r="D34" i="4"/>
  <c r="H36" i="6"/>
  <c r="G36" i="6" s="1"/>
  <c r="H23" i="6"/>
  <c r="G23" i="6" s="1"/>
  <c r="C19" i="4"/>
  <c r="H55" i="6"/>
  <c r="G55" i="6" s="1"/>
  <c r="C48" i="4"/>
  <c r="H37" i="6" l="1"/>
  <c r="G37" i="6" s="1"/>
  <c r="C34" i="4"/>
</calcChain>
</file>

<file path=xl/sharedStrings.xml><?xml version="1.0" encoding="utf-8"?>
<sst xmlns="http://schemas.openxmlformats.org/spreadsheetml/2006/main" count="364" uniqueCount="116">
  <si>
    <t>Costing model: SMS Review</t>
  </si>
  <si>
    <t>Percentage increase</t>
  </si>
  <si>
    <t>Level 13</t>
  </si>
  <si>
    <t>Level 14</t>
  </si>
  <si>
    <r>
      <rPr>
        <sz val="10"/>
        <color rgb="FFFF00FF"/>
        <rFont val="Arial"/>
        <family val="2"/>
      </rPr>
      <t>Level 15</t>
    </r>
    <r>
      <rPr>
        <sz val="6"/>
        <color rgb="FFFF00FF"/>
        <rFont val="Arial"/>
        <family val="2"/>
      </rPr>
      <t xml:space="preserve"> (incl SAPS add level) </t>
    </r>
  </si>
  <si>
    <t>Level 16</t>
  </si>
  <si>
    <t>12 months</t>
  </si>
  <si>
    <t>No of members</t>
  </si>
  <si>
    <t>PS Act</t>
  </si>
  <si>
    <t>Police</t>
  </si>
  <si>
    <t>Cor Services</t>
  </si>
  <si>
    <t>Defence</t>
  </si>
  <si>
    <t>Total</t>
  </si>
  <si>
    <t>Public Service</t>
  </si>
  <si>
    <t>DCS</t>
  </si>
  <si>
    <t>SAPS</t>
  </si>
  <si>
    <t>Salary level</t>
  </si>
  <si>
    <t># members on level</t>
  </si>
  <si>
    <t>% members on minimum</t>
  </si>
  <si>
    <t>% members on maximum</t>
  </si>
  <si>
    <t>Add level for SAPS</t>
  </si>
  <si>
    <t>Level 15</t>
  </si>
  <si>
    <t>P</t>
  </si>
  <si>
    <t>SAPS add level</t>
  </si>
  <si>
    <t>Salary Level Overlap Analysis</t>
  </si>
  <si>
    <t>Level 12</t>
  </si>
  <si>
    <t>Difference</t>
  </si>
  <si>
    <t>Notch</t>
  </si>
  <si>
    <t xml:space="preserve">Pension </t>
  </si>
  <si>
    <t>Gross Salary</t>
  </si>
  <si>
    <t>Tax</t>
  </si>
  <si>
    <t>Net Salary</t>
  </si>
  <si>
    <t>Level 11</t>
  </si>
  <si>
    <t>Level 9</t>
  </si>
  <si>
    <t>Level 10</t>
  </si>
  <si>
    <t>Public Service Act and Educators Employment Act</t>
  </si>
  <si>
    <t>SMS level</t>
  </si>
  <si>
    <t>Existing 3/8th package (rounded)</t>
  </si>
  <si>
    <t>Revised 3/8th package (rounded)</t>
  </si>
  <si>
    <t>Existing 5/8th package (rounded)</t>
  </si>
  <si>
    <t>Revised 5/8th package (rounded)</t>
  </si>
  <si>
    <t>Existing 6/8th package (rounded)</t>
  </si>
  <si>
    <t>Revised 6/8th package (rounded)</t>
  </si>
  <si>
    <t>Personnel number</t>
  </si>
  <si>
    <t>Expenditure</t>
  </si>
  <si>
    <t>Check (adjustment)</t>
  </si>
  <si>
    <t>PP Adjustment</t>
  </si>
  <si>
    <t>Adjusted for 1,5%</t>
  </si>
  <si>
    <t>Def. PSAPs</t>
  </si>
  <si>
    <t xml:space="preserve">General PS </t>
  </si>
  <si>
    <t xml:space="preserve"> </t>
  </si>
  <si>
    <t>SMS A</t>
  </si>
  <si>
    <t>Director</t>
  </si>
  <si>
    <t>SMS B</t>
  </si>
  <si>
    <t>Chief Director</t>
  </si>
  <si>
    <t>SMS C</t>
  </si>
  <si>
    <t>DDG</t>
  </si>
  <si>
    <t>Personal</t>
  </si>
  <si>
    <t>SMS D</t>
  </si>
  <si>
    <t>DG</t>
  </si>
  <si>
    <t>Other</t>
  </si>
  <si>
    <t>Gap</t>
  </si>
  <si>
    <t xml:space="preserve">Add level -  </t>
  </si>
  <si>
    <t>As approved</t>
  </si>
  <si>
    <t xml:space="preserve">by MPSA </t>
  </si>
  <si>
    <r>
      <rPr>
        <b/>
        <u/>
        <sz val="14"/>
        <color rgb="FF00B050"/>
        <rFont val="Arial"/>
        <family val="2"/>
      </rPr>
      <t>Correctional Services Act, 1998</t>
    </r>
    <r>
      <rPr>
        <b/>
        <sz val="14"/>
        <color rgb="FF00B050"/>
        <rFont val="Arial"/>
        <family val="2"/>
      </rPr>
      <t xml:space="preserve"> </t>
    </r>
  </si>
  <si>
    <t>Defence Act, 2002</t>
  </si>
  <si>
    <t>Defence Act</t>
  </si>
  <si>
    <t>DIRECTOR</t>
  </si>
  <si>
    <t xml:space="preserve">CHIEF DIRECTOR </t>
  </si>
  <si>
    <t>DEPUTY DIRECTOR-GENERAL</t>
  </si>
  <si>
    <t>DIRECTOR-GENERAL</t>
  </si>
  <si>
    <t>(SMS Level 13)</t>
  </si>
  <si>
    <t>(SMS Level 14)</t>
  </si>
  <si>
    <t>(SMS Level 15)</t>
  </si>
  <si>
    <t>(SMS Level 16)</t>
  </si>
  <si>
    <t>SMS MEMBERS EMPLOYED IN A 3/8TH CAPACITY</t>
  </si>
  <si>
    <t>SMS MEMBERS EMPLOYED IN A 5/8TH CAPACITY</t>
  </si>
  <si>
    <t>SMS MEMBERS EMPLOYED IN A 6/8TH CAPACITY</t>
  </si>
  <si>
    <t>TRANSLATION KEY</t>
  </si>
  <si>
    <r>
      <rPr>
        <b/>
        <sz val="12"/>
        <color theme="1"/>
        <rFont val="Arial"/>
        <family val="2"/>
      </rPr>
      <t xml:space="preserve">SMS MEMBERS EMPLOYED IN TERMS OF THE </t>
    </r>
    <r>
      <rPr>
        <b/>
        <u/>
        <sz val="12"/>
        <color theme="1"/>
        <rFont val="Arial"/>
        <family val="2"/>
      </rPr>
      <t xml:space="preserve">PUBLIC SERVICE ACT, 1994 </t>
    </r>
  </si>
  <si>
    <t>FULL-TIME CAPACITY</t>
  </si>
  <si>
    <t xml:space="preserve">Level </t>
  </si>
  <si>
    <t xml:space="preserve">TCE package on                   </t>
  </si>
  <si>
    <t xml:space="preserve">Revised TCE package wef         </t>
  </si>
  <si>
    <r>
      <rPr>
        <b/>
        <u/>
        <sz val="10"/>
        <color rgb="FFFF0000"/>
        <rFont val="Arial"/>
        <family val="2"/>
      </rPr>
      <t>Check</t>
    </r>
    <r>
      <rPr>
        <b/>
        <sz val="10"/>
        <color rgb="FFFF0000"/>
        <rFont val="Arial"/>
        <family val="2"/>
      </rPr>
      <t xml:space="preserve">  not to be printed</t>
    </r>
  </si>
  <si>
    <t>Deputy Director-</t>
  </si>
  <si>
    <t>General</t>
  </si>
  <si>
    <t xml:space="preserve">P </t>
  </si>
  <si>
    <t>Director-General</t>
  </si>
  <si>
    <r>
      <rPr>
        <b/>
        <sz val="12"/>
        <color theme="1"/>
        <rFont val="Arial"/>
        <family val="2"/>
      </rPr>
      <t xml:space="preserve">SMS MEMBERS EMPLOYED IN TERMS OF THE </t>
    </r>
    <r>
      <rPr>
        <b/>
        <u/>
        <sz val="12"/>
        <color theme="1"/>
        <rFont val="Arial"/>
        <family val="2"/>
      </rPr>
      <t>PUBLIC SERVICE ACT, 1994</t>
    </r>
  </si>
  <si>
    <t>3/8th CAPACITY</t>
  </si>
  <si>
    <r>
      <rPr>
        <b/>
        <u/>
        <sz val="10"/>
        <color rgb="FFFF0000"/>
        <rFont val="Arial"/>
        <family val="2"/>
      </rPr>
      <t>Check</t>
    </r>
    <r>
      <rPr>
        <b/>
        <sz val="10"/>
        <color rgb="FFFF0000"/>
        <rFont val="Arial"/>
        <family val="2"/>
      </rPr>
      <t xml:space="preserve">  not to be printed</t>
    </r>
  </si>
  <si>
    <r>
      <rPr>
        <b/>
        <sz val="12"/>
        <color theme="1"/>
        <rFont val="Arial"/>
        <family val="2"/>
      </rPr>
      <t xml:space="preserve">SMS MEMBERS EMPLOYED IN TERMS OF THE </t>
    </r>
    <r>
      <rPr>
        <b/>
        <u/>
        <sz val="12"/>
        <color theme="1"/>
        <rFont val="Arial"/>
        <family val="2"/>
      </rPr>
      <t xml:space="preserve">PUBLIC SERVICE ACT, 1994 </t>
    </r>
  </si>
  <si>
    <t>5/8th CAPACITY</t>
  </si>
  <si>
    <r>
      <rPr>
        <b/>
        <u/>
        <sz val="10"/>
        <color rgb="FFFF0000"/>
        <rFont val="Arial"/>
        <family val="2"/>
      </rPr>
      <t>Check</t>
    </r>
    <r>
      <rPr>
        <b/>
        <sz val="10"/>
        <color rgb="FFFF0000"/>
        <rFont val="Arial"/>
        <family val="2"/>
      </rPr>
      <t xml:space="preserve">  not to be printed</t>
    </r>
  </si>
  <si>
    <r>
      <rPr>
        <b/>
        <sz val="12"/>
        <color theme="1"/>
        <rFont val="Arial"/>
        <family val="2"/>
      </rPr>
      <t xml:space="preserve">SMS MEMBERS EMPLOYED IN TERMS OF THE </t>
    </r>
    <r>
      <rPr>
        <b/>
        <u/>
        <sz val="12"/>
        <color theme="1"/>
        <rFont val="Arial"/>
        <family val="2"/>
      </rPr>
      <t>PUBLIC SERVICE ACT, 1994</t>
    </r>
  </si>
  <si>
    <t>6/8th CAPACITY</t>
  </si>
  <si>
    <r>
      <rPr>
        <b/>
        <u/>
        <sz val="10"/>
        <color rgb="FFFF0000"/>
        <rFont val="Arial"/>
        <family val="2"/>
      </rPr>
      <t>Check</t>
    </r>
    <r>
      <rPr>
        <b/>
        <sz val="10"/>
        <color rgb="FFFF0000"/>
        <rFont val="Arial"/>
        <family val="2"/>
      </rPr>
      <t xml:space="preserve">  not to be printed</t>
    </r>
  </si>
  <si>
    <t>Notable trend- a change in notch% has a negative/ minusing effect on basic salary% due to the excelating change in tax %</t>
  </si>
  <si>
    <t>Increase in tax % vs notch</t>
  </si>
  <si>
    <t>the effect in Net salary</t>
  </si>
  <si>
    <t>The effect in Net salary</t>
  </si>
  <si>
    <t>Column F&amp;G that when a notch increases by2.12% the tax will increase by 0.78% more than the initial increase on notches, at the same time the Net Salary will increase but at 0,37% less than the initial increase on a notch</t>
  </si>
  <si>
    <t xml:space="preserve">This is caused by the fact that the tax bracket increases at a  rate that is higher than an increse in notch.(see columns Fand G as well as K and L </t>
  </si>
  <si>
    <t>Revised Full-time package wef 1 April 2026 (rounded)</t>
  </si>
  <si>
    <t>Existing package on 31 March 2025</t>
  </si>
  <si>
    <t>2024 Scales</t>
  </si>
  <si>
    <t>SMS REMUNERATION SCALES  WITH EFFECT FROM 1 APRIL 2026: SMS MEMBERS EMPLOYED IN TERMS OF THE PUBLIC SERVICE ACT, 1994</t>
  </si>
  <si>
    <t xml:space="preserve"> 31 March 2026</t>
  </si>
  <si>
    <t xml:space="preserve"> 1 April 2026</t>
  </si>
  <si>
    <t>Appendix A to DPSA Circular 18 of 2026</t>
  </si>
  <si>
    <t>Appendix B to DPSA Circular 18 of 2026</t>
  </si>
  <si>
    <t>Appendix C to DPSA Circular 18 of 2026</t>
  </si>
  <si>
    <t>Appendix D to DPSA Circular 18 of 2026</t>
  </si>
  <si>
    <t>Appendix E to DPSA Circular 18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</si>
</sst>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 ;[Red]\-#,##0\ "/>
    <numFmt numFmtId="166" formatCode="0.00000%"/>
  </numFmts>
  <fonts count="58" x14ac:knownFonts="1">
    <font>
      <sz val="10"/>
      <color rgb="FF000000"/>
      <name val="Arial"/>
      <scheme val="minor"/>
    </font>
    <font>
      <b/>
      <sz val="20"/>
      <color rgb="FF0000FF"/>
      <name val="Arial"/>
      <family val="2"/>
    </font>
    <font>
      <b/>
      <sz val="10"/>
      <color rgb="FF0000FF"/>
      <name val="Arial"/>
      <family val="2"/>
    </font>
    <font>
      <b/>
      <sz val="14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6600"/>
      <name val="Arial"/>
      <family val="2"/>
    </font>
    <font>
      <sz val="10"/>
      <color theme="1"/>
      <name val="Arial"/>
      <family val="2"/>
      <scheme val="minor"/>
    </font>
    <font>
      <b/>
      <sz val="10"/>
      <color rgb="FF00B050"/>
      <name val="Arial"/>
      <family val="2"/>
    </font>
    <font>
      <b/>
      <sz val="10"/>
      <color rgb="FF632423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u/>
      <sz val="14"/>
      <color rgb="FF548DD4"/>
      <name val="Arial"/>
      <family val="2"/>
    </font>
    <font>
      <b/>
      <u/>
      <sz val="14"/>
      <color rgb="FF548DD4"/>
      <name val="Arial"/>
      <family val="2"/>
    </font>
    <font>
      <b/>
      <u/>
      <sz val="14"/>
      <color rgb="FF548DD4"/>
      <name val="Arial"/>
      <family val="2"/>
    </font>
    <font>
      <sz val="10"/>
      <color rgb="FF548DD4"/>
      <name val="Arial"/>
      <family val="2"/>
    </font>
    <font>
      <b/>
      <sz val="10"/>
      <color rgb="FF000080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Arial"/>
      <family val="2"/>
    </font>
    <font>
      <sz val="8"/>
      <color rgb="FFFF00FF"/>
      <name val="Arial"/>
      <family val="2"/>
    </font>
    <font>
      <b/>
      <sz val="10"/>
      <color rgb="FF003366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u/>
      <sz val="14"/>
      <color rgb="FF00B050"/>
      <name val="Arial"/>
      <family val="2"/>
    </font>
    <font>
      <b/>
      <u/>
      <sz val="14"/>
      <color rgb="FF00B050"/>
      <name val="Arial"/>
      <family val="2"/>
    </font>
    <font>
      <b/>
      <u/>
      <sz val="14"/>
      <color rgb="FF00B050"/>
      <name val="Arial"/>
      <family val="2"/>
    </font>
    <font>
      <b/>
      <sz val="14"/>
      <color theme="1"/>
      <name val="Arial"/>
      <family val="2"/>
    </font>
    <font>
      <b/>
      <sz val="14"/>
      <color rgb="FF00B050"/>
      <name val="Arial"/>
      <family val="2"/>
    </font>
    <font>
      <b/>
      <sz val="10"/>
      <color theme="1"/>
      <name val="Arial Narrow"/>
      <family val="2"/>
    </font>
    <font>
      <b/>
      <sz val="16"/>
      <color theme="1"/>
      <name val="Arial"/>
      <family val="2"/>
    </font>
    <font>
      <b/>
      <u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u/>
      <sz val="14"/>
      <color theme="1"/>
      <name val="Arial"/>
      <family val="2"/>
    </font>
    <font>
      <b/>
      <u/>
      <sz val="12"/>
      <color rgb="FFFF0000"/>
      <name val="Arial"/>
      <family val="2"/>
    </font>
    <font>
      <b/>
      <u/>
      <sz val="12"/>
      <color rgb="FF000080"/>
      <name val="Arial"/>
      <family val="2"/>
    </font>
    <font>
      <b/>
      <sz val="13"/>
      <color theme="1"/>
      <name val="Arial"/>
      <family val="2"/>
    </font>
    <font>
      <b/>
      <sz val="8"/>
      <color rgb="FFFF0000"/>
      <name val="Arial"/>
      <family val="2"/>
    </font>
    <font>
      <b/>
      <sz val="12"/>
      <color rgb="FF000080"/>
      <name val="Arial"/>
      <family val="2"/>
    </font>
    <font>
      <sz val="10"/>
      <color rgb="FF000080"/>
      <name val="Arial"/>
      <family val="2"/>
    </font>
    <font>
      <b/>
      <u/>
      <sz val="12"/>
      <color rgb="FF000080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80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80"/>
      <name val="Arial"/>
      <family val="2"/>
    </font>
    <font>
      <b/>
      <u/>
      <sz val="12"/>
      <color theme="1"/>
      <name val="Arial"/>
      <family val="2"/>
    </font>
    <font>
      <sz val="6"/>
      <color rgb="FFFF00FF"/>
      <name val="Arial"/>
      <family val="2"/>
    </font>
    <font>
      <b/>
      <u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 Narrow"/>
      <family val="2"/>
    </font>
    <font>
      <sz val="10"/>
      <name val="Arial"/>
      <family val="2"/>
      <scheme val="minor"/>
    </font>
    <font>
      <sz val="10"/>
      <name val="Arial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3E2"/>
        <bgColor rgb="FF8DB3E2"/>
      </patternFill>
    </fill>
    <fill>
      <patternFill patternType="solid">
        <fgColor rgb="FFB6DDE8"/>
        <bgColor rgb="FFB6DDE8"/>
      </patternFill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0000"/>
        <bgColor rgb="FF000000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medium">
        <color indexed="64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5" fillId="0" borderId="2" xfId="0" applyFont="1" applyBorder="1"/>
    <xf numFmtId="10" fontId="4" fillId="0" borderId="2" xfId="0" applyNumberFormat="1" applyFont="1" applyBorder="1"/>
    <xf numFmtId="10" fontId="6" fillId="0" borderId="0" xfId="0" applyNumberFormat="1" applyFont="1"/>
    <xf numFmtId="164" fontId="2" fillId="0" borderId="0" xfId="0" applyNumberFormat="1" applyFont="1"/>
    <xf numFmtId="0" fontId="5" fillId="0" borderId="2" xfId="0" applyFont="1" applyBorder="1" applyAlignment="1">
      <alignment wrapText="1"/>
    </xf>
    <xf numFmtId="10" fontId="8" fillId="0" borderId="0" xfId="0" applyNumberFormat="1" applyFont="1"/>
    <xf numFmtId="0" fontId="9" fillId="0" borderId="2" xfId="0" applyFont="1" applyBorder="1" applyAlignment="1">
      <alignment horizontal="center"/>
    </xf>
    <xf numFmtId="3" fontId="4" fillId="0" borderId="2" xfId="0" applyNumberFormat="1" applyFont="1" applyBorder="1"/>
    <xf numFmtId="3" fontId="4" fillId="0" borderId="5" xfId="0" applyNumberFormat="1" applyFont="1" applyBorder="1"/>
    <xf numFmtId="3" fontId="6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right"/>
    </xf>
    <xf numFmtId="3" fontId="10" fillId="0" borderId="2" xfId="0" applyNumberFormat="1" applyFont="1" applyBorder="1"/>
    <xf numFmtId="0" fontId="11" fillId="0" borderId="0" xfId="0" applyFont="1"/>
    <xf numFmtId="0" fontId="8" fillId="0" borderId="0" xfId="0" applyFont="1"/>
    <xf numFmtId="3" fontId="8" fillId="0" borderId="0" xfId="0" applyNumberFormat="1" applyFont="1"/>
    <xf numFmtId="164" fontId="8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9" fillId="0" borderId="0" xfId="0" applyFont="1"/>
    <xf numFmtId="3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/>
    <xf numFmtId="9" fontId="8" fillId="0" borderId="0" xfId="0" applyNumberFormat="1" applyFont="1"/>
    <xf numFmtId="165" fontId="9" fillId="0" borderId="0" xfId="0" applyNumberFormat="1" applyFont="1"/>
    <xf numFmtId="165" fontId="9" fillId="0" borderId="8" xfId="0" applyNumberFormat="1" applyFont="1" applyBorder="1"/>
    <xf numFmtId="165" fontId="9" fillId="0" borderId="9" xfId="0" applyNumberFormat="1" applyFont="1" applyBorder="1"/>
    <xf numFmtId="165" fontId="8" fillId="0" borderId="0" xfId="0" applyNumberFormat="1" applyFont="1"/>
    <xf numFmtId="165" fontId="9" fillId="0" borderId="10" xfId="0" applyNumberFormat="1" applyFont="1" applyBorder="1"/>
    <xf numFmtId="165" fontId="9" fillId="2" borderId="10" xfId="0" applyNumberFormat="1" applyFont="1" applyFill="1" applyBorder="1"/>
    <xf numFmtId="165" fontId="9" fillId="2" borderId="11" xfId="0" applyNumberFormat="1" applyFont="1" applyFill="1" applyBorder="1"/>
    <xf numFmtId="165" fontId="9" fillId="2" borderId="12" xfId="0" applyNumberFormat="1" applyFont="1" applyFill="1" applyBorder="1"/>
    <xf numFmtId="165" fontId="9" fillId="0" borderId="13" xfId="0" applyNumberFormat="1" applyFont="1" applyBorder="1"/>
    <xf numFmtId="165" fontId="8" fillId="0" borderId="13" xfId="0" applyNumberFormat="1" applyFont="1" applyBorder="1"/>
    <xf numFmtId="165" fontId="8" fillId="0" borderId="7" xfId="0" applyNumberFormat="1" applyFont="1" applyBorder="1"/>
    <xf numFmtId="165" fontId="8" fillId="0" borderId="14" xfId="0" applyNumberFormat="1" applyFont="1" applyBorder="1"/>
    <xf numFmtId="165" fontId="6" fillId="0" borderId="13" xfId="0" applyNumberFormat="1" applyFont="1" applyBorder="1"/>
    <xf numFmtId="165" fontId="6" fillId="0" borderId="7" xfId="0" applyNumberFormat="1" applyFont="1" applyBorder="1"/>
    <xf numFmtId="165" fontId="6" fillId="0" borderId="14" xfId="0" applyNumberFormat="1" applyFont="1" applyBorder="1"/>
    <xf numFmtId="165" fontId="6" fillId="0" borderId="0" xfId="0" applyNumberFormat="1" applyFont="1"/>
    <xf numFmtId="165" fontId="9" fillId="0" borderId="15" xfId="0" applyNumberFormat="1" applyFont="1" applyBorder="1"/>
    <xf numFmtId="165" fontId="8" fillId="0" borderId="15" xfId="0" applyNumberFormat="1" applyFont="1" applyBorder="1"/>
    <xf numFmtId="165" fontId="8" fillId="0" borderId="16" xfId="0" applyNumberFormat="1" applyFont="1" applyBorder="1"/>
    <xf numFmtId="165" fontId="9" fillId="0" borderId="17" xfId="0" applyNumberFormat="1" applyFont="1" applyBorder="1"/>
    <xf numFmtId="165" fontId="4" fillId="0" borderId="0" xfId="0" applyNumberFormat="1" applyFont="1"/>
    <xf numFmtId="165" fontId="9" fillId="2" borderId="18" xfId="0" applyNumberFormat="1" applyFont="1" applyFill="1" applyBorder="1"/>
    <xf numFmtId="165" fontId="9" fillId="2" borderId="19" xfId="0" applyNumberFormat="1" applyFont="1" applyFill="1" applyBorder="1"/>
    <xf numFmtId="165" fontId="9" fillId="2" borderId="20" xfId="0" applyNumberFormat="1" applyFont="1" applyFill="1" applyBorder="1"/>
    <xf numFmtId="165" fontId="8" fillId="0" borderId="10" xfId="0" applyNumberFormat="1" applyFont="1" applyBorder="1"/>
    <xf numFmtId="165" fontId="8" fillId="0" borderId="11" xfId="0" applyNumberFormat="1" applyFont="1" applyBorder="1"/>
    <xf numFmtId="165" fontId="8" fillId="0" borderId="12" xfId="0" applyNumberFormat="1" applyFont="1" applyBorder="1"/>
    <xf numFmtId="165" fontId="9" fillId="0" borderId="11" xfId="0" applyNumberFormat="1" applyFont="1" applyBorder="1"/>
    <xf numFmtId="165" fontId="9" fillId="0" borderId="12" xfId="0" applyNumberFormat="1" applyFont="1" applyBorder="1"/>
    <xf numFmtId="165" fontId="9" fillId="0" borderId="21" xfId="0" applyNumberFormat="1" applyFont="1" applyBorder="1"/>
    <xf numFmtId="165" fontId="9" fillId="0" borderId="2" xfId="0" applyNumberFormat="1" applyFont="1" applyBorder="1"/>
    <xf numFmtId="165" fontId="8" fillId="0" borderId="22" xfId="0" applyNumberFormat="1" applyFont="1" applyBorder="1"/>
    <xf numFmtId="0" fontId="14" fillId="0" borderId="0" xfId="0" applyFont="1"/>
    <xf numFmtId="10" fontId="14" fillId="0" borderId="0" xfId="0" applyNumberFormat="1" applyFont="1"/>
    <xf numFmtId="165" fontId="14" fillId="0" borderId="0" xfId="0" applyNumberFormat="1" applyFont="1"/>
    <xf numFmtId="3" fontId="8" fillId="0" borderId="15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15" fillId="0" borderId="0" xfId="0" applyNumberFormat="1" applyFont="1"/>
    <xf numFmtId="10" fontId="8" fillId="0" borderId="0" xfId="0" applyNumberFormat="1" applyFont="1" applyAlignment="1">
      <alignment horizontal="center" vertical="top"/>
    </xf>
    <xf numFmtId="0" fontId="16" fillId="0" borderId="0" xfId="0" applyFont="1"/>
    <xf numFmtId="10" fontId="17" fillId="0" borderId="0" xfId="0" applyNumberFormat="1" applyFont="1"/>
    <xf numFmtId="165" fontId="18" fillId="0" borderId="0" xfId="0" applyNumberFormat="1" applyFont="1"/>
    <xf numFmtId="0" fontId="19" fillId="0" borderId="0" xfId="0" applyFont="1"/>
    <xf numFmtId="0" fontId="20" fillId="3" borderId="20" xfId="0" applyFont="1" applyFill="1" applyBorder="1" applyAlignment="1">
      <alignment horizontal="center" vertical="center" wrapText="1"/>
    </xf>
    <xf numFmtId="10" fontId="20" fillId="3" borderId="20" xfId="0" applyNumberFormat="1" applyFont="1" applyFill="1" applyBorder="1" applyAlignment="1">
      <alignment horizontal="center" vertical="center" wrapText="1"/>
    </xf>
    <xf numFmtId="165" fontId="20" fillId="3" borderId="20" xfId="0" applyNumberFormat="1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" fillId="0" borderId="34" xfId="0" applyFont="1" applyBorder="1"/>
    <xf numFmtId="10" fontId="2" fillId="0" borderId="34" xfId="0" applyNumberFormat="1" applyFont="1" applyBorder="1"/>
    <xf numFmtId="165" fontId="2" fillId="0" borderId="34" xfId="0" applyNumberFormat="1" applyFont="1" applyBorder="1"/>
    <xf numFmtId="3" fontId="21" fillId="4" borderId="34" xfId="0" applyNumberFormat="1" applyFont="1" applyFill="1" applyBorder="1" applyAlignment="1">
      <alignment horizontal="center" vertical="center"/>
    </xf>
    <xf numFmtId="3" fontId="22" fillId="0" borderId="34" xfId="0" applyNumberFormat="1" applyFont="1" applyBorder="1"/>
    <xf numFmtId="3" fontId="23" fillId="0" borderId="34" xfId="0" applyNumberFormat="1" applyFont="1" applyBorder="1"/>
    <xf numFmtId="3" fontId="19" fillId="4" borderId="34" xfId="0" applyNumberFormat="1" applyFont="1" applyFill="1" applyBorder="1"/>
    <xf numFmtId="0" fontId="19" fillId="2" borderId="34" xfId="0" applyFont="1" applyFill="1" applyBorder="1" applyAlignment="1">
      <alignment horizontal="center"/>
    </xf>
    <xf numFmtId="3" fontId="23" fillId="0" borderId="0" xfId="0" applyNumberFormat="1" applyFont="1"/>
    <xf numFmtId="10" fontId="24" fillId="0" borderId="0" xfId="0" applyNumberFormat="1" applyFont="1" applyAlignment="1">
      <alignment horizontal="center" vertical="top"/>
    </xf>
    <xf numFmtId="10" fontId="21" fillId="3" borderId="34" xfId="0" applyNumberFormat="1" applyFont="1" applyFill="1" applyBorder="1"/>
    <xf numFmtId="10" fontId="22" fillId="3" borderId="34" xfId="0" applyNumberFormat="1" applyFont="1" applyFill="1" applyBorder="1"/>
    <xf numFmtId="3" fontId="19" fillId="0" borderId="34" xfId="0" applyNumberFormat="1" applyFont="1" applyBorder="1"/>
    <xf numFmtId="164" fontId="2" fillId="0" borderId="34" xfId="0" applyNumberFormat="1" applyFont="1" applyBorder="1"/>
    <xf numFmtId="3" fontId="9" fillId="0" borderId="34" xfId="0" applyNumberFormat="1" applyFont="1" applyBorder="1"/>
    <xf numFmtId="0" fontId="25" fillId="3" borderId="34" xfId="0" applyFont="1" applyFill="1" applyBorder="1" applyAlignment="1">
      <alignment horizontal="center"/>
    </xf>
    <xf numFmtId="10" fontId="2" fillId="3" borderId="34" xfId="0" applyNumberFormat="1" applyFont="1" applyFill="1" applyBorder="1"/>
    <xf numFmtId="165" fontId="2" fillId="3" borderId="34" xfId="0" applyNumberFormat="1" applyFont="1" applyFill="1" applyBorder="1"/>
    <xf numFmtId="3" fontId="22" fillId="3" borderId="34" xfId="0" applyNumberFormat="1" applyFont="1" applyFill="1" applyBorder="1"/>
    <xf numFmtId="0" fontId="19" fillId="0" borderId="34" xfId="0" applyFont="1" applyBorder="1" applyAlignment="1">
      <alignment horizontal="center"/>
    </xf>
    <xf numFmtId="3" fontId="21" fillId="0" borderId="34" xfId="0" applyNumberFormat="1" applyFont="1" applyBorder="1" applyAlignment="1">
      <alignment horizontal="center"/>
    </xf>
    <xf numFmtId="3" fontId="21" fillId="0" borderId="34" xfId="0" applyNumberFormat="1" applyFont="1" applyBorder="1"/>
    <xf numFmtId="10" fontId="23" fillId="0" borderId="34" xfId="0" applyNumberFormat="1" applyFont="1" applyBorder="1"/>
    <xf numFmtId="3" fontId="26" fillId="0" borderId="0" xfId="0" applyNumberFormat="1" applyFont="1" applyAlignment="1">
      <alignment horizontal="center"/>
    </xf>
    <xf numFmtId="3" fontId="21" fillId="0" borderId="0" xfId="0" applyNumberFormat="1" applyFont="1"/>
    <xf numFmtId="3" fontId="27" fillId="0" borderId="2" xfId="0" applyNumberFormat="1" applyFont="1" applyBorder="1"/>
    <xf numFmtId="0" fontId="28" fillId="0" borderId="0" xfId="0" applyFont="1"/>
    <xf numFmtId="10" fontId="29" fillId="0" borderId="0" xfId="0" applyNumberFormat="1" applyFont="1"/>
    <xf numFmtId="165" fontId="30" fillId="0" borderId="0" xfId="0" applyNumberFormat="1" applyFont="1"/>
    <xf numFmtId="0" fontId="20" fillId="5" borderId="20" xfId="0" applyFont="1" applyFill="1" applyBorder="1" applyAlignment="1">
      <alignment horizontal="center" vertical="center" wrapText="1"/>
    </xf>
    <xf numFmtId="10" fontId="20" fillId="5" borderId="20" xfId="0" applyNumberFormat="1" applyFont="1" applyFill="1" applyBorder="1" applyAlignment="1">
      <alignment horizontal="center" vertical="center" wrapText="1"/>
    </xf>
    <xf numFmtId="165" fontId="20" fillId="5" borderId="20" xfId="0" applyNumberFormat="1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10" fontId="20" fillId="5" borderId="26" xfId="0" applyNumberFormat="1" applyFont="1" applyFill="1" applyBorder="1" applyAlignment="1">
      <alignment horizontal="center" vertical="center" wrapText="1"/>
    </xf>
    <xf numFmtId="165" fontId="20" fillId="5" borderId="26" xfId="0" applyNumberFormat="1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10" fontId="20" fillId="5" borderId="30" xfId="0" applyNumberFormat="1" applyFont="1" applyFill="1" applyBorder="1" applyAlignment="1">
      <alignment horizontal="center" vertical="center" wrapText="1"/>
    </xf>
    <xf numFmtId="165" fontId="20" fillId="5" borderId="30" xfId="0" applyNumberFormat="1" applyFont="1" applyFill="1" applyBorder="1" applyAlignment="1">
      <alignment horizontal="center" vertical="center" wrapText="1"/>
    </xf>
    <xf numFmtId="10" fontId="2" fillId="0" borderId="0" xfId="0" applyNumberFormat="1" applyFont="1"/>
    <xf numFmtId="165" fontId="2" fillId="0" borderId="0" xfId="0" applyNumberFormat="1" applyFont="1"/>
    <xf numFmtId="3" fontId="21" fillId="7" borderId="36" xfId="0" applyNumberFormat="1" applyFont="1" applyFill="1" applyBorder="1" applyAlignment="1">
      <alignment horizontal="center"/>
    </xf>
    <xf numFmtId="3" fontId="22" fillId="0" borderId="0" xfId="0" applyNumberFormat="1" applyFont="1"/>
    <xf numFmtId="0" fontId="19" fillId="8" borderId="36" xfId="0" applyFont="1" applyFill="1" applyBorder="1" applyAlignment="1">
      <alignment horizontal="center"/>
    </xf>
    <xf numFmtId="3" fontId="23" fillId="9" borderId="36" xfId="0" applyNumberFormat="1" applyFont="1" applyFill="1" applyBorder="1"/>
    <xf numFmtId="3" fontId="21" fillId="7" borderId="36" xfId="0" applyNumberFormat="1" applyFont="1" applyFill="1" applyBorder="1" applyAlignment="1">
      <alignment horizontal="center" vertical="center"/>
    </xf>
    <xf numFmtId="3" fontId="21" fillId="10" borderId="36" xfId="0" applyNumberFormat="1" applyFont="1" applyFill="1" applyBorder="1" applyAlignment="1">
      <alignment horizontal="center"/>
    </xf>
    <xf numFmtId="10" fontId="22" fillId="10" borderId="2" xfId="0" applyNumberFormat="1" applyFont="1" applyFill="1" applyBorder="1"/>
    <xf numFmtId="3" fontId="19" fillId="0" borderId="0" xfId="0" applyNumberFormat="1" applyFont="1"/>
    <xf numFmtId="3" fontId="21" fillId="7" borderId="36" xfId="0" applyNumberFormat="1" applyFont="1" applyFill="1" applyBorder="1" applyAlignment="1">
      <alignment horizontal="right" vertical="center"/>
    </xf>
    <xf numFmtId="3" fontId="8" fillId="9" borderId="36" xfId="0" applyNumberFormat="1" applyFont="1" applyFill="1" applyBorder="1"/>
    <xf numFmtId="0" fontId="19" fillId="8" borderId="36" xfId="0" applyFont="1" applyFill="1" applyBorder="1"/>
    <xf numFmtId="3" fontId="31" fillId="0" borderId="0" xfId="0" applyNumberFormat="1" applyFont="1" applyAlignment="1">
      <alignment horizontal="center"/>
    </xf>
    <xf numFmtId="3" fontId="27" fillId="0" borderId="37" xfId="0" applyNumberFormat="1" applyFont="1" applyBorder="1"/>
    <xf numFmtId="3" fontId="27" fillId="0" borderId="38" xfId="0" applyNumberFormat="1" applyFont="1" applyBorder="1"/>
    <xf numFmtId="0" fontId="32" fillId="0" borderId="0" xfId="0" applyFont="1"/>
    <xf numFmtId="10" fontId="32" fillId="0" borderId="0" xfId="0" applyNumberFormat="1" applyFont="1"/>
    <xf numFmtId="165" fontId="32" fillId="0" borderId="0" xfId="0" applyNumberFormat="1" applyFont="1"/>
    <xf numFmtId="3" fontId="23" fillId="8" borderId="36" xfId="0" applyNumberFormat="1" applyFont="1" applyFill="1" applyBorder="1"/>
    <xf numFmtId="3" fontId="21" fillId="7" borderId="36" xfId="0" applyNumberFormat="1" applyFont="1" applyFill="1" applyBorder="1"/>
    <xf numFmtId="0" fontId="31" fillId="11" borderId="20" xfId="0" applyFont="1" applyFill="1" applyBorder="1" applyAlignment="1">
      <alignment horizontal="center" vertical="center" wrapText="1"/>
    </xf>
    <xf numFmtId="0" fontId="31" fillId="11" borderId="42" xfId="0" applyFont="1" applyFill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3" fontId="31" fillId="0" borderId="43" xfId="0" applyNumberFormat="1" applyFont="1" applyBorder="1" applyAlignment="1">
      <alignment horizontal="center" vertical="center"/>
    </xf>
    <xf numFmtId="3" fontId="31" fillId="0" borderId="44" xfId="0" applyNumberFormat="1" applyFont="1" applyBorder="1" applyAlignment="1">
      <alignment horizontal="center" vertical="center"/>
    </xf>
    <xf numFmtId="3" fontId="31" fillId="0" borderId="45" xfId="0" applyNumberFormat="1" applyFont="1" applyBorder="1" applyAlignment="1">
      <alignment horizontal="center" vertical="center"/>
    </xf>
    <xf numFmtId="3" fontId="31" fillId="0" borderId="46" xfId="0" applyNumberFormat="1" applyFont="1" applyBorder="1" applyAlignment="1">
      <alignment horizontal="center" vertical="center"/>
    </xf>
    <xf numFmtId="3" fontId="31" fillId="0" borderId="47" xfId="0" applyNumberFormat="1" applyFont="1" applyBorder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31" fillId="0" borderId="48" xfId="0" applyNumberFormat="1" applyFont="1" applyBorder="1" applyAlignment="1">
      <alignment horizontal="center" vertical="center"/>
    </xf>
    <xf numFmtId="3" fontId="31" fillId="0" borderId="49" xfId="0" applyNumberFormat="1" applyFont="1" applyBorder="1" applyAlignment="1">
      <alignment horizontal="center" vertical="center"/>
    </xf>
    <xf numFmtId="3" fontId="31" fillId="0" borderId="50" xfId="0" applyNumberFormat="1" applyFont="1" applyBorder="1" applyAlignment="1">
      <alignment horizontal="center" vertical="center"/>
    </xf>
    <xf numFmtId="3" fontId="31" fillId="0" borderId="51" xfId="0" applyNumberFormat="1" applyFont="1" applyBorder="1" applyAlignment="1">
      <alignment horizontal="center" vertical="center"/>
    </xf>
    <xf numFmtId="3" fontId="31" fillId="0" borderId="52" xfId="0" applyNumberFormat="1" applyFont="1" applyBorder="1" applyAlignment="1">
      <alignment horizontal="center" vertical="center"/>
    </xf>
    <xf numFmtId="3" fontId="31" fillId="0" borderId="53" xfId="0" applyNumberFormat="1" applyFont="1" applyBorder="1" applyAlignment="1">
      <alignment horizontal="center" vertical="center"/>
    </xf>
    <xf numFmtId="3" fontId="31" fillId="0" borderId="54" xfId="0" applyNumberFormat="1" applyFont="1" applyBorder="1" applyAlignment="1">
      <alignment horizontal="center" vertical="center"/>
    </xf>
    <xf numFmtId="3" fontId="31" fillId="0" borderId="55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10" fontId="31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10" fontId="15" fillId="0" borderId="0" xfId="0" applyNumberFormat="1" applyFont="1" applyAlignment="1">
      <alignment horizontal="center" vertical="top" wrapText="1"/>
    </xf>
    <xf numFmtId="0" fontId="21" fillId="11" borderId="58" xfId="0" applyFont="1" applyFill="1" applyBorder="1" applyAlignment="1">
      <alignment horizontal="center" vertical="center" wrapText="1"/>
    </xf>
    <xf numFmtId="0" fontId="21" fillId="11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1" fillId="11" borderId="61" xfId="0" applyFont="1" applyFill="1" applyBorder="1" applyAlignment="1">
      <alignment horizontal="center" vertical="center" wrapText="1"/>
    </xf>
    <xf numFmtId="0" fontId="21" fillId="11" borderId="3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39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vertical="center"/>
    </xf>
    <xf numFmtId="3" fontId="40" fillId="0" borderId="63" xfId="0" applyNumberFormat="1" applyFont="1" applyBorder="1" applyAlignment="1">
      <alignment horizontal="center" vertical="center"/>
    </xf>
    <xf numFmtId="3" fontId="40" fillId="0" borderId="64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10" fontId="41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42" fillId="0" borderId="65" xfId="0" applyFont="1" applyBorder="1" applyAlignment="1">
      <alignment horizontal="center" vertical="center"/>
    </xf>
    <xf numFmtId="0" fontId="21" fillId="0" borderId="34" xfId="0" applyFont="1" applyBorder="1" applyAlignment="1">
      <alignment vertical="center"/>
    </xf>
    <xf numFmtId="3" fontId="40" fillId="0" borderId="34" xfId="0" applyNumberFormat="1" applyFont="1" applyBorder="1" applyAlignment="1">
      <alignment horizontal="center" vertical="center"/>
    </xf>
    <xf numFmtId="3" fontId="40" fillId="0" borderId="66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43" fillId="0" borderId="65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vertical="center"/>
    </xf>
    <xf numFmtId="3" fontId="40" fillId="0" borderId="68" xfId="0" applyNumberFormat="1" applyFont="1" applyBorder="1" applyAlignment="1">
      <alignment horizontal="center" vertical="center"/>
    </xf>
    <xf numFmtId="3" fontId="40" fillId="0" borderId="69" xfId="0" applyNumberFormat="1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45" fillId="0" borderId="71" xfId="0" applyFont="1" applyBorder="1" applyAlignment="1">
      <alignment vertical="center"/>
    </xf>
    <xf numFmtId="3" fontId="40" fillId="0" borderId="71" xfId="0" applyNumberFormat="1" applyFont="1" applyBorder="1" applyAlignment="1">
      <alignment horizontal="center" vertical="center"/>
    </xf>
    <xf numFmtId="3" fontId="40" fillId="0" borderId="72" xfId="0" applyNumberFormat="1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3" fontId="40" fillId="0" borderId="74" xfId="0" applyNumberFormat="1" applyFont="1" applyBorder="1" applyAlignment="1">
      <alignment horizontal="center" vertical="center"/>
    </xf>
    <xf numFmtId="0" fontId="43" fillId="0" borderId="73" xfId="0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3" fontId="40" fillId="0" borderId="77" xfId="0" applyNumberFormat="1" applyFont="1" applyBorder="1" applyAlignment="1">
      <alignment horizontal="center" vertical="center"/>
    </xf>
    <xf numFmtId="0" fontId="43" fillId="0" borderId="78" xfId="0" applyFont="1" applyBorder="1" applyAlignment="1">
      <alignment horizontal="center" vertical="center"/>
    </xf>
    <xf numFmtId="0" fontId="8" fillId="0" borderId="71" xfId="0" applyFont="1" applyBorder="1" applyAlignment="1">
      <alignment vertical="center"/>
    </xf>
    <xf numFmtId="3" fontId="40" fillId="0" borderId="79" xfId="0" applyNumberFormat="1" applyFont="1" applyBorder="1" applyAlignment="1">
      <alignment horizontal="center" vertical="center"/>
    </xf>
    <xf numFmtId="0" fontId="43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vertical="center"/>
    </xf>
    <xf numFmtId="3" fontId="40" fillId="0" borderId="84" xfId="0" applyNumberFormat="1" applyFont="1" applyBorder="1" applyAlignment="1">
      <alignment horizontal="center" vertical="center"/>
    </xf>
    <xf numFmtId="3" fontId="40" fillId="0" borderId="85" xfId="0" applyNumberFormat="1" applyFont="1" applyBorder="1" applyAlignment="1">
      <alignment horizontal="center" vertical="center"/>
    </xf>
    <xf numFmtId="0" fontId="21" fillId="11" borderId="7" xfId="0" applyFont="1" applyFill="1" applyBorder="1" applyAlignment="1">
      <alignment horizontal="center" vertical="center" wrapText="1"/>
    </xf>
    <xf numFmtId="0" fontId="46" fillId="0" borderId="65" xfId="0" applyFont="1" applyBorder="1" applyAlignment="1">
      <alignment horizontal="center" vertical="center"/>
    </xf>
    <xf numFmtId="0" fontId="47" fillId="0" borderId="34" xfId="0" applyFont="1" applyBorder="1" applyAlignment="1">
      <alignment vertical="center"/>
    </xf>
    <xf numFmtId="0" fontId="40" fillId="0" borderId="34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0" fontId="8" fillId="0" borderId="63" xfId="0" applyFont="1" applyBorder="1" applyAlignment="1">
      <alignment vertical="center"/>
    </xf>
    <xf numFmtId="0" fontId="43" fillId="0" borderId="0" xfId="0" applyFont="1" applyAlignment="1">
      <alignment horizontal="center"/>
    </xf>
    <xf numFmtId="0" fontId="48" fillId="0" borderId="63" xfId="0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49" fillId="0" borderId="90" xfId="0" applyFont="1" applyBorder="1" applyAlignment="1">
      <alignment horizontal="center" vertical="center"/>
    </xf>
    <xf numFmtId="0" fontId="50" fillId="0" borderId="91" xfId="0" applyFont="1" applyBorder="1" applyAlignment="1">
      <alignment vertical="center"/>
    </xf>
    <xf numFmtId="3" fontId="40" fillId="0" borderId="91" xfId="0" applyNumberFormat="1" applyFont="1" applyBorder="1" applyAlignment="1">
      <alignment horizontal="center" vertical="center"/>
    </xf>
    <xf numFmtId="3" fontId="40" fillId="0" borderId="92" xfId="0" applyNumberFormat="1" applyFont="1" applyBorder="1" applyAlignment="1">
      <alignment horizontal="center" vertical="center"/>
    </xf>
    <xf numFmtId="0" fontId="42" fillId="0" borderId="93" xfId="0" applyFont="1" applyBorder="1" applyAlignment="1">
      <alignment horizontal="center" vertical="center"/>
    </xf>
    <xf numFmtId="0" fontId="21" fillId="0" borderId="94" xfId="0" applyFont="1" applyBorder="1" applyAlignment="1">
      <alignment vertical="center"/>
    </xf>
    <xf numFmtId="3" fontId="40" fillId="0" borderId="95" xfId="0" applyNumberFormat="1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vertical="center"/>
    </xf>
    <xf numFmtId="0" fontId="43" fillId="0" borderId="96" xfId="0" applyFont="1" applyBorder="1" applyAlignment="1">
      <alignment horizontal="center" vertical="center"/>
    </xf>
    <xf numFmtId="0" fontId="8" fillId="0" borderId="97" xfId="0" applyFont="1" applyBorder="1" applyAlignment="1">
      <alignment vertical="center"/>
    </xf>
    <xf numFmtId="3" fontId="40" fillId="0" borderId="98" xfId="0" applyNumberFormat="1" applyFont="1" applyBorder="1" applyAlignment="1">
      <alignment horizontal="center" vertical="center"/>
    </xf>
    <xf numFmtId="4" fontId="53" fillId="12" borderId="99" xfId="0" applyNumberFormat="1" applyFont="1" applyFill="1" applyBorder="1"/>
    <xf numFmtId="10" fontId="0" fillId="0" borderId="0" xfId="0" applyNumberFormat="1"/>
    <xf numFmtId="10" fontId="9" fillId="0" borderId="2" xfId="0" applyNumberFormat="1" applyFont="1" applyBorder="1"/>
    <xf numFmtId="10" fontId="8" fillId="0" borderId="22" xfId="0" applyNumberFormat="1" applyFont="1" applyBorder="1"/>
    <xf numFmtId="10" fontId="8" fillId="0" borderId="14" xfId="0" applyNumberFormat="1" applyFont="1" applyBorder="1"/>
    <xf numFmtId="10" fontId="6" fillId="0" borderId="14" xfId="0" applyNumberFormat="1" applyFont="1" applyBorder="1"/>
    <xf numFmtId="10" fontId="9" fillId="0" borderId="17" xfId="0" applyNumberFormat="1" applyFont="1" applyBorder="1"/>
    <xf numFmtId="10" fontId="9" fillId="0" borderId="0" xfId="0" applyNumberFormat="1" applyFont="1"/>
    <xf numFmtId="10" fontId="53" fillId="0" borderId="0" xfId="0" applyNumberFormat="1" applyFont="1"/>
    <xf numFmtId="165" fontId="54" fillId="0" borderId="0" xfId="0" applyNumberFormat="1" applyFont="1"/>
    <xf numFmtId="10" fontId="54" fillId="2" borderId="41" xfId="0" applyNumberFormat="1" applyFont="1" applyFill="1" applyBorder="1" applyAlignment="1">
      <alignment wrapText="1"/>
    </xf>
    <xf numFmtId="10" fontId="54" fillId="0" borderId="0" xfId="0" applyNumberFormat="1" applyFont="1"/>
    <xf numFmtId="3" fontId="40" fillId="0" borderId="101" xfId="0" applyNumberFormat="1" applyFont="1" applyBorder="1" applyAlignment="1">
      <alignment horizontal="center" vertical="center"/>
    </xf>
    <xf numFmtId="3" fontId="40" fillId="0" borderId="102" xfId="0" applyNumberFormat="1" applyFont="1" applyBorder="1" applyAlignment="1">
      <alignment horizontal="center" vertical="center"/>
    </xf>
    <xf numFmtId="3" fontId="40" fillId="0" borderId="103" xfId="0" applyNumberFormat="1" applyFont="1" applyBorder="1" applyAlignment="1">
      <alignment horizontal="center" vertical="center"/>
    </xf>
    <xf numFmtId="3" fontId="31" fillId="0" borderId="38" xfId="0" applyNumberFormat="1" applyFont="1" applyBorder="1" applyAlignment="1">
      <alignment horizontal="center" vertical="center"/>
    </xf>
    <xf numFmtId="3" fontId="31" fillId="0" borderId="104" xfId="0" applyNumberFormat="1" applyFont="1" applyBorder="1" applyAlignment="1">
      <alignment horizontal="center" vertical="center"/>
    </xf>
    <xf numFmtId="3" fontId="40" fillId="0" borderId="105" xfId="0" applyNumberFormat="1" applyFont="1" applyBorder="1" applyAlignment="1">
      <alignment horizontal="center" vertical="center"/>
    </xf>
    <xf numFmtId="0" fontId="43" fillId="0" borderId="106" xfId="0" applyFont="1" applyBorder="1" applyAlignment="1">
      <alignment horizontal="center" vertical="center"/>
    </xf>
    <xf numFmtId="0" fontId="8" fillId="0" borderId="107" xfId="0" applyFont="1" applyBorder="1" applyAlignment="1">
      <alignment vertical="center"/>
    </xf>
    <xf numFmtId="3" fontId="40" fillId="0" borderId="107" xfId="0" applyNumberFormat="1" applyFont="1" applyBorder="1" applyAlignment="1">
      <alignment horizontal="center" vertical="center"/>
    </xf>
    <xf numFmtId="3" fontId="40" fillId="0" borderId="108" xfId="0" applyNumberFormat="1" applyFont="1" applyBorder="1" applyAlignment="1">
      <alignment horizontal="center" vertical="center"/>
    </xf>
    <xf numFmtId="0" fontId="43" fillId="0" borderId="109" xfId="0" applyFont="1" applyBorder="1" applyAlignment="1">
      <alignment horizontal="center" vertical="center"/>
    </xf>
    <xf numFmtId="0" fontId="8" fillId="0" borderId="100" xfId="0" applyFont="1" applyBorder="1" applyAlignment="1">
      <alignment vertical="center"/>
    </xf>
    <xf numFmtId="3" fontId="40" fillId="0" borderId="110" xfId="0" applyNumberFormat="1" applyFont="1" applyBorder="1" applyAlignment="1">
      <alignment horizontal="center" vertical="center"/>
    </xf>
    <xf numFmtId="3" fontId="40" fillId="0" borderId="111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0" xfId="0"/>
    <xf numFmtId="0" fontId="55" fillId="0" borderId="0" xfId="0" applyFont="1" applyAlignment="1">
      <alignment horizontal="right"/>
    </xf>
    <xf numFmtId="0" fontId="56" fillId="0" borderId="0" xfId="0" applyFont="1"/>
    <xf numFmtId="0" fontId="34" fillId="2" borderId="39" xfId="0" applyFont="1" applyFill="1" applyBorder="1" applyAlignment="1">
      <alignment horizontal="center" wrapText="1"/>
    </xf>
    <xf numFmtId="0" fontId="7" fillId="0" borderId="40" xfId="0" applyFont="1" applyBorder="1"/>
    <xf numFmtId="0" fontId="7" fillId="0" borderId="41" xfId="0" applyFont="1" applyBorder="1"/>
    <xf numFmtId="3" fontId="35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165" fontId="9" fillId="0" borderId="0" xfId="0" applyNumberFormat="1" applyFont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5" xfId="0" applyFont="1" applyBorder="1"/>
    <xf numFmtId="0" fontId="20" fillId="5" borderId="1" xfId="0" applyFont="1" applyFill="1" applyBorder="1" applyAlignment="1">
      <alignment horizontal="center" vertical="center"/>
    </xf>
    <xf numFmtId="10" fontId="20" fillId="5" borderId="1" xfId="0" applyNumberFormat="1" applyFont="1" applyFill="1" applyBorder="1" applyAlignment="1">
      <alignment horizontal="center" vertical="top" wrapText="1"/>
    </xf>
    <xf numFmtId="0" fontId="20" fillId="5" borderId="27" xfId="0" applyFont="1" applyFill="1" applyBorder="1" applyAlignment="1">
      <alignment horizontal="center" vertical="center" wrapText="1"/>
    </xf>
    <xf numFmtId="0" fontId="7" fillId="0" borderId="31" xfId="0" applyFont="1" applyBorder="1"/>
    <xf numFmtId="0" fontId="20" fillId="5" borderId="35" xfId="0" applyFont="1" applyFill="1" applyBorder="1" applyAlignment="1">
      <alignment horizontal="center" vertical="center"/>
    </xf>
    <xf numFmtId="0" fontId="7" fillId="0" borderId="32" xfId="0" applyFont="1" applyBorder="1"/>
    <xf numFmtId="0" fontId="20" fillId="5" borderId="29" xfId="0" applyFont="1" applyFill="1" applyBorder="1" applyAlignment="1">
      <alignment horizontal="center" vertical="center"/>
    </xf>
    <xf numFmtId="0" fontId="7" fillId="0" borderId="33" xfId="0" applyFont="1" applyBorder="1"/>
    <xf numFmtId="0" fontId="9" fillId="5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20" fillId="3" borderId="25" xfId="0" applyNumberFormat="1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10" fontId="20" fillId="3" borderId="25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0" fontId="20" fillId="3" borderId="1" xfId="0" applyNumberFormat="1" applyFont="1" applyFill="1" applyBorder="1" applyAlignment="1">
      <alignment horizontal="center" vertical="top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/>
    </xf>
    <xf numFmtId="0" fontId="9" fillId="0" borderId="80" xfId="0" applyFont="1" applyBorder="1" applyAlignment="1">
      <alignment horizontal="right"/>
    </xf>
    <xf numFmtId="0" fontId="7" fillId="0" borderId="81" xfId="0" applyFont="1" applyBorder="1"/>
    <xf numFmtId="0" fontId="7" fillId="0" borderId="82" xfId="0" applyFont="1" applyBorder="1"/>
    <xf numFmtId="0" fontId="21" fillId="11" borderId="86" xfId="0" applyFont="1" applyFill="1" applyBorder="1" applyAlignment="1">
      <alignment horizontal="center" vertical="center" wrapText="1"/>
    </xf>
    <xf numFmtId="0" fontId="7" fillId="0" borderId="87" xfId="0" applyFont="1" applyBorder="1"/>
    <xf numFmtId="0" fontId="7" fillId="0" borderId="88" xfId="0" applyFont="1" applyBorder="1"/>
    <xf numFmtId="0" fontId="7" fillId="0" borderId="89" xfId="0" applyFont="1" applyBorder="1"/>
    <xf numFmtId="0" fontId="37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center" wrapText="1"/>
    </xf>
    <xf numFmtId="0" fontId="21" fillId="11" borderId="56" xfId="0" applyFont="1" applyFill="1" applyBorder="1" applyAlignment="1">
      <alignment horizontal="center" vertical="center" wrapText="1"/>
    </xf>
    <xf numFmtId="0" fontId="7" fillId="0" borderId="57" xfId="0" applyFont="1" applyBorder="1"/>
    <xf numFmtId="0" fontId="7" fillId="0" borderId="59" xfId="0" applyFont="1" applyBorder="1"/>
    <xf numFmtId="0" fontId="7" fillId="0" borderId="60" xfId="0" applyFont="1" applyBorder="1"/>
    <xf numFmtId="0" fontId="9" fillId="0" borderId="0" xfId="0" applyFont="1" applyAlignment="1">
      <alignment horizontal="right" vertical="top" wrapText="1"/>
    </xf>
    <xf numFmtId="0" fontId="33" fillId="12" borderId="0" xfId="0" applyFont="1" applyFill="1" applyAlignment="1">
      <alignment horizontal="right"/>
    </xf>
    <xf numFmtId="0" fontId="0" fillId="12" borderId="0" xfId="0" applyFill="1"/>
    <xf numFmtId="0" fontId="55" fillId="12" borderId="0" xfId="0" applyFont="1" applyFill="1" applyAlignment="1">
      <alignment horizontal="right"/>
    </xf>
    <xf numFmtId="0" fontId="57" fillId="1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8_1_P_25_03_2024_Annexures%20a-h%20(5).xlsx" TargetMode="External"/><Relationship Id="rId1" Type="http://schemas.openxmlformats.org/officeDocument/2006/relationships/externalLinkPath" Target="file:///D:\18_1_P_25_03_2024_Annexures%20a-h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Sheet - not to printed"/>
      <sheetName val="Introduction"/>
      <sheetName val="A - PSAP (Non-OSD)"/>
      <sheetName val="B - Nurses (2)"/>
      <sheetName val="B - Nurses"/>
      <sheetName val="C - Legal"/>
      <sheetName val="D - Soc Services"/>
      <sheetName val="E - Engineering &amp; related"/>
      <sheetName val="F - Medical &amp; related"/>
      <sheetName val="G - Allied &amp; related"/>
      <sheetName val="H- SESSIONAL RATES-HEALTH SECT."/>
      <sheetName val="J1 - Med Off, Pharmacists etc."/>
      <sheetName val="J2 - Therapeutic &amp; Allied"/>
      <sheetName val="J3 - Nursing"/>
      <sheetName val="J4 - Social Worker"/>
    </sheetNames>
    <sheetDataSet>
      <sheetData sheetId="0"/>
      <sheetData sheetId="1"/>
      <sheetData sheetId="2">
        <row r="160">
          <cell r="G160">
            <v>1247574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opLeftCell="A12" zoomScale="148" zoomScaleNormal="148" workbookViewId="0">
      <selection activeCell="C3" sqref="C3:C6"/>
    </sheetView>
  </sheetViews>
  <sheetFormatPr defaultColWidth="12.5703125" defaultRowHeight="15" customHeight="1" x14ac:dyDescent="0.2"/>
  <cols>
    <col min="1" max="1" width="16.28515625" customWidth="1"/>
    <col min="2" max="2" width="25.140625" customWidth="1"/>
    <col min="3" max="3" width="21.85546875" customWidth="1"/>
    <col min="4" max="4" width="16.7109375" customWidth="1"/>
    <col min="5" max="5" width="15.7109375" customWidth="1"/>
    <col min="6" max="26" width="8.5703125" customWidth="1"/>
  </cols>
  <sheetData>
    <row r="1" spans="1:5" ht="12" customHeight="1" x14ac:dyDescent="0.4">
      <c r="A1" s="1" t="s">
        <v>0</v>
      </c>
      <c r="E1" s="2"/>
    </row>
    <row r="2" spans="1:5" ht="11.25" customHeight="1" x14ac:dyDescent="0.25">
      <c r="A2" s="3"/>
      <c r="E2" s="4"/>
    </row>
    <row r="3" spans="1:5" ht="12" customHeight="1" x14ac:dyDescent="0.2">
      <c r="A3" s="268" t="s">
        <v>1</v>
      </c>
      <c r="B3" s="5" t="s">
        <v>2</v>
      </c>
      <c r="C3" s="6">
        <v>0.04</v>
      </c>
      <c r="D3" s="7"/>
      <c r="E3" s="8"/>
    </row>
    <row r="4" spans="1:5" ht="12" customHeight="1" x14ac:dyDescent="0.2">
      <c r="A4" s="269"/>
      <c r="B4" s="5" t="s">
        <v>3</v>
      </c>
      <c r="C4" s="6">
        <v>0.04</v>
      </c>
      <c r="D4" s="7"/>
      <c r="E4" s="8"/>
    </row>
    <row r="5" spans="1:5" ht="14.25" customHeight="1" x14ac:dyDescent="0.2">
      <c r="A5" s="269"/>
      <c r="B5" s="9" t="s">
        <v>4</v>
      </c>
      <c r="C5" s="6">
        <v>0.04</v>
      </c>
      <c r="D5" s="7"/>
      <c r="E5" s="8"/>
    </row>
    <row r="6" spans="1:5" ht="12" customHeight="1" x14ac:dyDescent="0.2">
      <c r="A6" s="270"/>
      <c r="B6" s="5" t="s">
        <v>5</v>
      </c>
      <c r="C6" s="6">
        <v>0.04</v>
      </c>
      <c r="D6" s="7"/>
      <c r="E6" s="8"/>
    </row>
    <row r="7" spans="1:5" ht="12" customHeight="1" x14ac:dyDescent="0.2">
      <c r="C7" s="10"/>
      <c r="D7" s="10"/>
    </row>
    <row r="8" spans="1:5" ht="12" customHeight="1" x14ac:dyDescent="0.2">
      <c r="C8" s="10"/>
      <c r="D8" s="10"/>
    </row>
    <row r="9" spans="1:5" ht="12" customHeight="1" x14ac:dyDescent="0.2">
      <c r="B9" s="11" t="s">
        <v>6</v>
      </c>
      <c r="C9" s="11" t="s">
        <v>7</v>
      </c>
    </row>
    <row r="10" spans="1:5" ht="12" customHeight="1" x14ac:dyDescent="0.2">
      <c r="A10" s="4" t="s">
        <v>8</v>
      </c>
      <c r="B10" s="12">
        <f>'Costing Model'!S62</f>
        <v>0</v>
      </c>
      <c r="C10" s="13">
        <f>'Costing Model'!R62</f>
        <v>0</v>
      </c>
    </row>
    <row r="11" spans="1:5" ht="12" customHeight="1" x14ac:dyDescent="0.2">
      <c r="A11" s="4" t="s">
        <v>9</v>
      </c>
      <c r="B11" s="12">
        <f>'Costing Model'!S128</f>
        <v>38057994</v>
      </c>
      <c r="C11" s="13">
        <f>'Costing Model'!P128</f>
        <v>797</v>
      </c>
    </row>
    <row r="12" spans="1:5" ht="12" customHeight="1" x14ac:dyDescent="0.2">
      <c r="A12" s="4" t="s">
        <v>10</v>
      </c>
      <c r="B12" s="12">
        <f>'Costing Model'!S186</f>
        <v>8609814</v>
      </c>
      <c r="C12" s="13">
        <f>'Costing Model'!P186</f>
        <v>180</v>
      </c>
    </row>
    <row r="13" spans="1:5" ht="12" customHeight="1" x14ac:dyDescent="0.2">
      <c r="A13" s="4" t="s">
        <v>11</v>
      </c>
      <c r="B13" s="12">
        <f>'Costing Model'!S244</f>
        <v>9600795</v>
      </c>
      <c r="C13" s="12">
        <f>'Costing Model'!P244</f>
        <v>210</v>
      </c>
    </row>
    <row r="14" spans="1:5" ht="12" customHeight="1" x14ac:dyDescent="0.2">
      <c r="A14" s="4"/>
      <c r="B14" s="14"/>
      <c r="C14" s="15"/>
    </row>
    <row r="15" spans="1:5" ht="12" customHeight="1" x14ac:dyDescent="0.25">
      <c r="A15" s="16" t="s">
        <v>12</v>
      </c>
      <c r="B15" s="17">
        <f t="shared" ref="B15:C15" si="0">SUM(B10:B13)</f>
        <v>56268603</v>
      </c>
      <c r="C15" s="17">
        <f t="shared" si="0"/>
        <v>1187</v>
      </c>
    </row>
    <row r="16" spans="1:5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1">
    <mergeCell ref="A3:A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00"/>
  <sheetViews>
    <sheetView workbookViewId="0"/>
  </sheetViews>
  <sheetFormatPr defaultColWidth="12.5703125" defaultRowHeight="15" customHeight="1" x14ac:dyDescent="0.2"/>
  <cols>
    <col min="1" max="1" width="8.5703125" customWidth="1"/>
    <col min="2" max="2" width="16.140625" customWidth="1"/>
    <col min="3" max="3" width="13.42578125" customWidth="1"/>
    <col min="4" max="6" width="8.5703125" customWidth="1"/>
    <col min="7" max="7" width="3.7109375" customWidth="1"/>
    <col min="8" max="10" width="8.5703125" customWidth="1"/>
    <col min="11" max="11" width="20.28515625" customWidth="1"/>
    <col min="12" max="12" width="12" customWidth="1"/>
    <col min="13" max="13" width="14.28515625" customWidth="1"/>
    <col min="14" max="14" width="14.7109375" customWidth="1"/>
    <col min="15" max="26" width="8.5703125" customWidth="1"/>
  </cols>
  <sheetData>
    <row r="1" spans="2:14" ht="12" customHeight="1" x14ac:dyDescent="0.2">
      <c r="C1" s="18" t="s">
        <v>13</v>
      </c>
      <c r="D1" s="18" t="s">
        <v>14</v>
      </c>
      <c r="E1" s="18" t="s">
        <v>11</v>
      </c>
      <c r="F1" s="18" t="s">
        <v>15</v>
      </c>
    </row>
    <row r="2" spans="2:14" ht="12" customHeight="1" x14ac:dyDescent="0.2"/>
    <row r="3" spans="2:14" ht="33" customHeight="1" x14ac:dyDescent="0.2">
      <c r="B3" s="19" t="s">
        <v>2</v>
      </c>
      <c r="C3" s="20">
        <f>'Costing Model'!Q8</f>
        <v>0</v>
      </c>
      <c r="D3" s="20">
        <f>'Costing Model'!P136</f>
        <v>41</v>
      </c>
      <c r="E3" s="20">
        <f>'Costing Model'!P194</f>
        <v>82</v>
      </c>
      <c r="F3" s="20">
        <f>'Costing Model'!P71</f>
        <v>190</v>
      </c>
      <c r="H3" s="20">
        <f t="shared" ref="H3:H14" si="0">SUM(C3:F3)</f>
        <v>313</v>
      </c>
      <c r="I3" s="21">
        <f t="shared" ref="I3:I14" si="1">H3/$H$15</f>
        <v>0.35977011494252875</v>
      </c>
      <c r="K3" s="22" t="s">
        <v>16</v>
      </c>
      <c r="L3" s="23" t="s">
        <v>17</v>
      </c>
      <c r="M3" s="23" t="s">
        <v>18</v>
      </c>
      <c r="N3" s="23" t="s">
        <v>19</v>
      </c>
    </row>
    <row r="4" spans="2:14" ht="12" customHeight="1" x14ac:dyDescent="0.2">
      <c r="C4" s="20">
        <f>'Costing Model'!Q9</f>
        <v>0</v>
      </c>
      <c r="D4" s="20">
        <f>'Costing Model'!P137</f>
        <v>10</v>
      </c>
      <c r="E4" s="20">
        <f>'Costing Model'!P195</f>
        <v>32</v>
      </c>
      <c r="F4" s="20">
        <f>'Costing Model'!P72</f>
        <v>24</v>
      </c>
      <c r="H4" s="20">
        <f t="shared" si="0"/>
        <v>66</v>
      </c>
      <c r="I4" s="21">
        <f t="shared" si="1"/>
        <v>7.586206896551724E-2</v>
      </c>
      <c r="K4" s="24">
        <v>13</v>
      </c>
      <c r="L4" s="25">
        <f>H15</f>
        <v>870</v>
      </c>
      <c r="M4" s="26">
        <f>I3</f>
        <v>0.35977011494252875</v>
      </c>
      <c r="N4" s="27">
        <f>I14</f>
        <v>0.10459770114942529</v>
      </c>
    </row>
    <row r="5" spans="2:14" ht="12" customHeight="1" x14ac:dyDescent="0.2">
      <c r="C5" s="20">
        <f>'Costing Model'!Q10</f>
        <v>0</v>
      </c>
      <c r="D5" s="20">
        <f>'Costing Model'!P138</f>
        <v>4</v>
      </c>
      <c r="E5" s="20">
        <f>'Costing Model'!P196</f>
        <v>12</v>
      </c>
      <c r="F5" s="20">
        <f>'Costing Model'!P73</f>
        <v>44</v>
      </c>
      <c r="H5" s="20">
        <f t="shared" si="0"/>
        <v>60</v>
      </c>
      <c r="I5" s="21">
        <f t="shared" si="1"/>
        <v>6.8965517241379309E-2</v>
      </c>
      <c r="K5" s="28">
        <v>14</v>
      </c>
      <c r="L5" s="29">
        <f>H30</f>
        <v>259</v>
      </c>
      <c r="M5" s="30">
        <f>I17</f>
        <v>0.38223938223938225</v>
      </c>
      <c r="N5" s="31">
        <f>I29</f>
        <v>1.1583011583011582E-2</v>
      </c>
    </row>
    <row r="6" spans="2:14" ht="12" customHeight="1" x14ac:dyDescent="0.2">
      <c r="C6" s="20">
        <f>'Costing Model'!Q11</f>
        <v>0</v>
      </c>
      <c r="D6" s="20">
        <f>'Costing Model'!P139</f>
        <v>8</v>
      </c>
      <c r="E6" s="20">
        <f>'Costing Model'!P197</f>
        <v>11</v>
      </c>
      <c r="F6" s="20">
        <f>'Costing Model'!P74</f>
        <v>107</v>
      </c>
      <c r="H6" s="20">
        <f t="shared" si="0"/>
        <v>126</v>
      </c>
      <c r="I6" s="21">
        <f t="shared" si="1"/>
        <v>0.14482758620689656</v>
      </c>
      <c r="K6" s="28">
        <v>15</v>
      </c>
      <c r="L6" s="29">
        <f>H44</f>
        <v>21</v>
      </c>
      <c r="M6" s="30">
        <f>I32</f>
        <v>0.33333333333333331</v>
      </c>
      <c r="N6" s="31">
        <f>I40</f>
        <v>0</v>
      </c>
    </row>
    <row r="7" spans="2:14" ht="12" customHeight="1" x14ac:dyDescent="0.2">
      <c r="C7" s="20">
        <f>'Costing Model'!Q12</f>
        <v>0</v>
      </c>
      <c r="D7" s="20">
        <f>'Costing Model'!P140</f>
        <v>4</v>
      </c>
      <c r="E7" s="20">
        <f>'Costing Model'!P198</f>
        <v>5</v>
      </c>
      <c r="F7" s="20">
        <f>'Costing Model'!P75</f>
        <v>25</v>
      </c>
      <c r="H7" s="20">
        <f t="shared" si="0"/>
        <v>34</v>
      </c>
      <c r="I7" s="21">
        <f t="shared" si="1"/>
        <v>3.9080459770114942E-2</v>
      </c>
      <c r="K7" s="28" t="s">
        <v>20</v>
      </c>
      <c r="L7" s="29">
        <f>H51</f>
        <v>33</v>
      </c>
      <c r="M7" s="30">
        <f>I46</f>
        <v>0.51515151515151514</v>
      </c>
      <c r="N7" s="31">
        <f>I50</f>
        <v>0.24242424242424243</v>
      </c>
    </row>
    <row r="8" spans="2:14" ht="12" customHeight="1" x14ac:dyDescent="0.2">
      <c r="C8" s="20">
        <f>'Costing Model'!Q13</f>
        <v>0</v>
      </c>
      <c r="D8" s="20">
        <f>'Costing Model'!P141</f>
        <v>12</v>
      </c>
      <c r="E8" s="20">
        <f>'Costing Model'!P199</f>
        <v>2</v>
      </c>
      <c r="F8" s="20">
        <f>'Costing Model'!P76</f>
        <v>9</v>
      </c>
      <c r="H8" s="20">
        <f t="shared" si="0"/>
        <v>23</v>
      </c>
      <c r="I8" s="21">
        <f t="shared" si="1"/>
        <v>2.6436781609195402E-2</v>
      </c>
      <c r="K8" s="28">
        <v>16</v>
      </c>
      <c r="L8" s="29">
        <f>H62</f>
        <v>4</v>
      </c>
      <c r="M8" s="30">
        <f>I53</f>
        <v>0.25</v>
      </c>
      <c r="N8" s="31">
        <f>I61</f>
        <v>0.5</v>
      </c>
    </row>
    <row r="9" spans="2:14" ht="12" customHeight="1" x14ac:dyDescent="0.2">
      <c r="C9" s="20">
        <f>'Costing Model'!Q14</f>
        <v>0</v>
      </c>
      <c r="D9" s="20">
        <f>'Costing Model'!P142</f>
        <v>4</v>
      </c>
      <c r="E9" s="20">
        <f>'Costing Model'!P200</f>
        <v>2</v>
      </c>
      <c r="F9" s="20">
        <f>'Costing Model'!P77</f>
        <v>8</v>
      </c>
      <c r="H9" s="20">
        <f t="shared" si="0"/>
        <v>14</v>
      </c>
      <c r="I9" s="21">
        <f t="shared" si="1"/>
        <v>1.6091954022988506E-2</v>
      </c>
      <c r="K9" s="32"/>
      <c r="L9" s="33">
        <f>SUM(L4:L8)</f>
        <v>1187</v>
      </c>
      <c r="M9" s="32"/>
      <c r="N9" s="32"/>
    </row>
    <row r="10" spans="2:14" ht="12" customHeight="1" x14ac:dyDescent="0.2">
      <c r="C10" s="20">
        <f>'Costing Model'!Q15</f>
        <v>0</v>
      </c>
      <c r="D10" s="20">
        <f>'Costing Model'!P143</f>
        <v>10</v>
      </c>
      <c r="E10" s="20">
        <f>'Costing Model'!P201</f>
        <v>6</v>
      </c>
      <c r="F10" s="20">
        <f>'Costing Model'!P78</f>
        <v>9</v>
      </c>
      <c r="H10" s="20">
        <f t="shared" si="0"/>
        <v>25</v>
      </c>
      <c r="I10" s="21">
        <f t="shared" si="1"/>
        <v>2.8735632183908046E-2</v>
      </c>
    </row>
    <row r="11" spans="2:14" ht="12" customHeight="1" x14ac:dyDescent="0.2">
      <c r="C11" s="20">
        <f>'Costing Model'!Q16</f>
        <v>0</v>
      </c>
      <c r="D11" s="20">
        <f>'Costing Model'!P144</f>
        <v>15</v>
      </c>
      <c r="E11" s="20">
        <f>'Costing Model'!P202</f>
        <v>2</v>
      </c>
      <c r="F11" s="20">
        <f>'Costing Model'!P79</f>
        <v>27</v>
      </c>
      <c r="H11" s="20">
        <f t="shared" si="0"/>
        <v>44</v>
      </c>
      <c r="I11" s="21">
        <f t="shared" si="1"/>
        <v>5.057471264367816E-2</v>
      </c>
    </row>
    <row r="12" spans="2:14" ht="12" customHeight="1" x14ac:dyDescent="0.2">
      <c r="C12" s="20">
        <f>'Costing Model'!Q17</f>
        <v>0</v>
      </c>
      <c r="D12" s="20">
        <f>'Costing Model'!P145</f>
        <v>21</v>
      </c>
      <c r="E12" s="20">
        <f>'Costing Model'!P203</f>
        <v>6</v>
      </c>
      <c r="F12" s="20">
        <f>'Costing Model'!P80</f>
        <v>18</v>
      </c>
      <c r="H12" s="20">
        <f t="shared" si="0"/>
        <v>45</v>
      </c>
      <c r="I12" s="21">
        <f t="shared" si="1"/>
        <v>5.1724137931034482E-2</v>
      </c>
    </row>
    <row r="13" spans="2:14" ht="12" customHeight="1" x14ac:dyDescent="0.2">
      <c r="C13" s="20">
        <f>'Costing Model'!Q18</f>
        <v>0</v>
      </c>
      <c r="D13" s="20">
        <f>'Costing Model'!P146</f>
        <v>8</v>
      </c>
      <c r="E13" s="20">
        <f>'Costing Model'!P204</f>
        <v>0</v>
      </c>
      <c r="F13" s="20">
        <f>'Costing Model'!P81</f>
        <v>21</v>
      </c>
      <c r="H13" s="20">
        <f t="shared" si="0"/>
        <v>29</v>
      </c>
      <c r="I13" s="21">
        <f t="shared" si="1"/>
        <v>3.3333333333333333E-2</v>
      </c>
    </row>
    <row r="14" spans="2:14" ht="12" customHeight="1" x14ac:dyDescent="0.2">
      <c r="C14" s="20">
        <f>'Costing Model'!Q19</f>
        <v>0</v>
      </c>
      <c r="D14" s="20">
        <f>'Costing Model'!P147</f>
        <v>2</v>
      </c>
      <c r="E14" s="20">
        <f>'Costing Model'!P205</f>
        <v>0</v>
      </c>
      <c r="F14" s="20">
        <f>'Costing Model'!P82</f>
        <v>89</v>
      </c>
      <c r="H14" s="20">
        <f t="shared" si="0"/>
        <v>91</v>
      </c>
      <c r="I14" s="21">
        <f t="shared" si="1"/>
        <v>0.10459770114942529</v>
      </c>
    </row>
    <row r="15" spans="2:14" ht="12" customHeight="1" x14ac:dyDescent="0.2">
      <c r="C15" s="20"/>
      <c r="D15" s="20"/>
      <c r="E15" s="20"/>
      <c r="F15" s="20"/>
      <c r="H15" s="34">
        <f t="shared" ref="H15:I15" si="2">SUM(H3:H14)</f>
        <v>870</v>
      </c>
      <c r="I15" s="35">
        <f t="shared" si="2"/>
        <v>1</v>
      </c>
    </row>
    <row r="16" spans="2:14" ht="12" customHeight="1" x14ac:dyDescent="0.2">
      <c r="C16" s="20"/>
      <c r="D16" s="20"/>
      <c r="E16" s="20"/>
      <c r="F16" s="20"/>
      <c r="H16" s="20"/>
      <c r="I16" s="35"/>
    </row>
    <row r="17" spans="2:9" ht="12" customHeight="1" x14ac:dyDescent="0.2">
      <c r="B17" s="19" t="s">
        <v>3</v>
      </c>
      <c r="C17" s="20">
        <f>'Costing Model'!Q22</f>
        <v>0</v>
      </c>
      <c r="D17" s="20">
        <f>'Costing Model'!P150</f>
        <v>5</v>
      </c>
      <c r="E17" s="20">
        <f>'Costing Model'!P208</f>
        <v>20</v>
      </c>
      <c r="F17" s="20">
        <f>'Costing Model'!P85</f>
        <v>74</v>
      </c>
      <c r="H17" s="20">
        <f t="shared" ref="H17:H29" si="3">SUM(C17:F17)</f>
        <v>99</v>
      </c>
      <c r="I17" s="21">
        <f t="shared" ref="I17:I29" si="4">H17/$H$30</f>
        <v>0.38223938223938225</v>
      </c>
    </row>
    <row r="18" spans="2:9" ht="12" customHeight="1" x14ac:dyDescent="0.2">
      <c r="C18" s="20">
        <f>'Costing Model'!Q23</f>
        <v>0</v>
      </c>
      <c r="D18" s="20">
        <f>'Costing Model'!P151</f>
        <v>5</v>
      </c>
      <c r="E18" s="20">
        <f>'Costing Model'!P209</f>
        <v>5</v>
      </c>
      <c r="F18" s="20">
        <f>'Costing Model'!P86</f>
        <v>12</v>
      </c>
      <c r="H18" s="20">
        <f t="shared" si="3"/>
        <v>22</v>
      </c>
      <c r="I18" s="21">
        <f t="shared" si="4"/>
        <v>8.4942084942084939E-2</v>
      </c>
    </row>
    <row r="19" spans="2:9" ht="12" customHeight="1" x14ac:dyDescent="0.2">
      <c r="C19" s="20">
        <f>'Costing Model'!Q24</f>
        <v>0</v>
      </c>
      <c r="D19" s="20">
        <f>'Costing Model'!P152</f>
        <v>0</v>
      </c>
      <c r="E19" s="20">
        <f>'Costing Model'!P210</f>
        <v>6</v>
      </c>
      <c r="F19" s="20">
        <f>'Costing Model'!P87</f>
        <v>19</v>
      </c>
      <c r="H19" s="20">
        <f t="shared" si="3"/>
        <v>25</v>
      </c>
      <c r="I19" s="21">
        <f t="shared" si="4"/>
        <v>9.6525096525096526E-2</v>
      </c>
    </row>
    <row r="20" spans="2:9" ht="12" customHeight="1" x14ac:dyDescent="0.2">
      <c r="C20" s="20">
        <f>'Costing Model'!Q25</f>
        <v>0</v>
      </c>
      <c r="D20" s="20">
        <f>'Costing Model'!P153</f>
        <v>3</v>
      </c>
      <c r="E20" s="20">
        <f>'Costing Model'!P211</f>
        <v>2</v>
      </c>
      <c r="F20" s="20">
        <f>'Costing Model'!P88</f>
        <v>38</v>
      </c>
      <c r="H20" s="20">
        <f t="shared" si="3"/>
        <v>43</v>
      </c>
      <c r="I20" s="21">
        <f t="shared" si="4"/>
        <v>0.16602316602316602</v>
      </c>
    </row>
    <row r="21" spans="2:9" ht="12" customHeight="1" x14ac:dyDescent="0.2">
      <c r="C21" s="20">
        <f>'Costing Model'!Q26</f>
        <v>0</v>
      </c>
      <c r="D21" s="20">
        <f>'Costing Model'!P154</f>
        <v>1</v>
      </c>
      <c r="E21" s="20">
        <f>'Costing Model'!P212</f>
        <v>0</v>
      </c>
      <c r="F21" s="20">
        <f>'Costing Model'!P89</f>
        <v>10</v>
      </c>
      <c r="H21" s="20">
        <f t="shared" si="3"/>
        <v>11</v>
      </c>
      <c r="I21" s="21">
        <f t="shared" si="4"/>
        <v>4.2471042471042469E-2</v>
      </c>
    </row>
    <row r="22" spans="2:9" ht="12" customHeight="1" x14ac:dyDescent="0.2">
      <c r="C22" s="20">
        <f>'Costing Model'!Q27</f>
        <v>0</v>
      </c>
      <c r="D22" s="20">
        <f>'Costing Model'!P155</f>
        <v>0</v>
      </c>
      <c r="E22" s="20">
        <f>'Costing Model'!P213</f>
        <v>1</v>
      </c>
      <c r="F22" s="20">
        <f>'Costing Model'!P90</f>
        <v>2</v>
      </c>
      <c r="H22" s="20">
        <f t="shared" si="3"/>
        <v>3</v>
      </c>
      <c r="I22" s="21">
        <f t="shared" si="4"/>
        <v>1.1583011583011582E-2</v>
      </c>
    </row>
    <row r="23" spans="2:9" ht="12" customHeight="1" x14ac:dyDescent="0.2">
      <c r="C23" s="20">
        <f>'Costing Model'!Q28</f>
        <v>0</v>
      </c>
      <c r="D23" s="20">
        <f>'Costing Model'!P156</f>
        <v>4</v>
      </c>
      <c r="E23" s="20">
        <f>'Costing Model'!P214</f>
        <v>0</v>
      </c>
      <c r="F23" s="20">
        <f>'Costing Model'!P91</f>
        <v>2</v>
      </c>
      <c r="H23" s="20">
        <f t="shared" si="3"/>
        <v>6</v>
      </c>
      <c r="I23" s="21">
        <f t="shared" si="4"/>
        <v>2.3166023166023165E-2</v>
      </c>
    </row>
    <row r="24" spans="2:9" ht="12" customHeight="1" x14ac:dyDescent="0.2">
      <c r="C24" s="20">
        <f>'Costing Model'!Q29</f>
        <v>0</v>
      </c>
      <c r="D24" s="20">
        <f>'Costing Model'!P157</f>
        <v>1</v>
      </c>
      <c r="E24" s="20">
        <f>'Costing Model'!P215</f>
        <v>1</v>
      </c>
      <c r="F24" s="20">
        <f>'Costing Model'!P92</f>
        <v>2</v>
      </c>
      <c r="H24" s="20">
        <f t="shared" si="3"/>
        <v>4</v>
      </c>
      <c r="I24" s="21">
        <f t="shared" si="4"/>
        <v>1.5444015444015444E-2</v>
      </c>
    </row>
    <row r="25" spans="2:9" ht="12" customHeight="1" x14ac:dyDescent="0.2">
      <c r="C25" s="20">
        <f>'Costing Model'!Q30</f>
        <v>0</v>
      </c>
      <c r="D25" s="20">
        <f>'Costing Model'!P158</f>
        <v>3</v>
      </c>
      <c r="E25" s="20">
        <f>'Costing Model'!P216</f>
        <v>4</v>
      </c>
      <c r="F25" s="20">
        <f>'Costing Model'!P93</f>
        <v>1</v>
      </c>
      <c r="H25" s="20">
        <f t="shared" si="3"/>
        <v>8</v>
      </c>
      <c r="I25" s="21">
        <f t="shared" si="4"/>
        <v>3.0888030888030889E-2</v>
      </c>
    </row>
    <row r="26" spans="2:9" ht="12" customHeight="1" x14ac:dyDescent="0.2">
      <c r="C26" s="20">
        <f>'Costing Model'!Q31</f>
        <v>0</v>
      </c>
      <c r="D26" s="20">
        <f>'Costing Model'!P159</f>
        <v>3</v>
      </c>
      <c r="E26" s="20">
        <f>'Costing Model'!P217</f>
        <v>0</v>
      </c>
      <c r="F26" s="20">
        <f>'Costing Model'!P94</f>
        <v>14</v>
      </c>
      <c r="H26" s="20">
        <f t="shared" si="3"/>
        <v>17</v>
      </c>
      <c r="I26" s="21">
        <f t="shared" si="4"/>
        <v>6.5637065637065631E-2</v>
      </c>
    </row>
    <row r="27" spans="2:9" ht="12" customHeight="1" x14ac:dyDescent="0.2">
      <c r="C27" s="20">
        <f>'Costing Model'!Q32</f>
        <v>0</v>
      </c>
      <c r="D27" s="20">
        <f>'Costing Model'!P160</f>
        <v>1</v>
      </c>
      <c r="E27" s="20">
        <f>'Costing Model'!P218</f>
        <v>1</v>
      </c>
      <c r="F27" s="20">
        <f>'Costing Model'!P95</f>
        <v>7</v>
      </c>
      <c r="H27" s="20">
        <f t="shared" si="3"/>
        <v>9</v>
      </c>
      <c r="I27" s="21">
        <f t="shared" si="4"/>
        <v>3.4749034749034749E-2</v>
      </c>
    </row>
    <row r="28" spans="2:9" ht="12" customHeight="1" x14ac:dyDescent="0.2">
      <c r="C28" s="20">
        <f>'Costing Model'!Q33</f>
        <v>0</v>
      </c>
      <c r="D28" s="20">
        <f>'Costing Model'!P161</f>
        <v>2</v>
      </c>
      <c r="E28" s="20">
        <f>'Costing Model'!P219</f>
        <v>0</v>
      </c>
      <c r="F28" s="20">
        <f>'Costing Model'!P96</f>
        <v>7</v>
      </c>
      <c r="H28" s="20">
        <f t="shared" si="3"/>
        <v>9</v>
      </c>
      <c r="I28" s="21">
        <f t="shared" si="4"/>
        <v>3.4749034749034749E-2</v>
      </c>
    </row>
    <row r="29" spans="2:9" ht="12" customHeight="1" x14ac:dyDescent="0.2">
      <c r="C29" s="20">
        <f>'Costing Model'!Q34</f>
        <v>0</v>
      </c>
      <c r="D29" s="20">
        <f>'Costing Model'!P162</f>
        <v>2</v>
      </c>
      <c r="E29" s="20">
        <f>'Costing Model'!P220</f>
        <v>0</v>
      </c>
      <c r="F29" s="20">
        <f>'Costing Model'!P97</f>
        <v>1</v>
      </c>
      <c r="H29" s="20">
        <f t="shared" si="3"/>
        <v>3</v>
      </c>
      <c r="I29" s="21">
        <f t="shared" si="4"/>
        <v>1.1583011583011582E-2</v>
      </c>
    </row>
    <row r="30" spans="2:9" ht="12" customHeight="1" x14ac:dyDescent="0.2">
      <c r="C30" s="20"/>
      <c r="D30" s="20"/>
      <c r="H30" s="34">
        <f t="shared" ref="H30:I30" si="5">SUM(H17:H29)</f>
        <v>259</v>
      </c>
      <c r="I30" s="35">
        <f t="shared" si="5"/>
        <v>1</v>
      </c>
    </row>
    <row r="31" spans="2:9" ht="12" customHeight="1" x14ac:dyDescent="0.2">
      <c r="C31" s="20"/>
      <c r="D31" s="20"/>
      <c r="H31" s="20"/>
      <c r="I31" s="35"/>
    </row>
    <row r="32" spans="2:9" ht="12" customHeight="1" x14ac:dyDescent="0.2">
      <c r="B32" s="19" t="s">
        <v>21</v>
      </c>
      <c r="C32" s="20">
        <f>'Costing Model'!Q37</f>
        <v>0</v>
      </c>
      <c r="D32" s="20">
        <f>'Costing Model'!P165</f>
        <v>2</v>
      </c>
      <c r="E32" s="20">
        <f>'Costing Model'!P223</f>
        <v>4</v>
      </c>
      <c r="F32" s="20">
        <f>'Costing Model'!P100</f>
        <v>1</v>
      </c>
      <c r="H32" s="20">
        <f t="shared" ref="H32:H40" si="6">SUM(C32:F32)</f>
        <v>7</v>
      </c>
      <c r="I32" s="21">
        <f t="shared" ref="I32:I40" si="7">H32/$H$44</f>
        <v>0.33333333333333331</v>
      </c>
    </row>
    <row r="33" spans="2:9" ht="12" customHeight="1" x14ac:dyDescent="0.2">
      <c r="C33" s="20">
        <f>'Costing Model'!Q38</f>
        <v>0</v>
      </c>
      <c r="D33" s="20">
        <f>'Costing Model'!P166</f>
        <v>5</v>
      </c>
      <c r="E33" s="20">
        <f>'Costing Model'!P224</f>
        <v>2</v>
      </c>
      <c r="F33" s="20">
        <f>'Costing Model'!P101</f>
        <v>0</v>
      </c>
      <c r="H33" s="20">
        <f t="shared" si="6"/>
        <v>7</v>
      </c>
      <c r="I33" s="21">
        <f t="shared" si="7"/>
        <v>0.33333333333333331</v>
      </c>
    </row>
    <row r="34" spans="2:9" ht="12" customHeight="1" x14ac:dyDescent="0.2">
      <c r="C34" s="20">
        <f>'Costing Model'!Q39</f>
        <v>0</v>
      </c>
      <c r="D34" s="20">
        <f>'Costing Model'!P167</f>
        <v>0</v>
      </c>
      <c r="E34" s="20">
        <f>'Costing Model'!P225</f>
        <v>1</v>
      </c>
      <c r="F34" s="20">
        <f>'Costing Model'!P102</f>
        <v>1</v>
      </c>
      <c r="H34" s="20">
        <f t="shared" si="6"/>
        <v>2</v>
      </c>
      <c r="I34" s="21">
        <f t="shared" si="7"/>
        <v>9.5238095238095233E-2</v>
      </c>
    </row>
    <row r="35" spans="2:9" ht="12" customHeight="1" x14ac:dyDescent="0.2">
      <c r="C35" s="20">
        <f>'Costing Model'!Q40</f>
        <v>0</v>
      </c>
      <c r="D35" s="20">
        <f>'Costing Model'!P168</f>
        <v>0</v>
      </c>
      <c r="E35" s="20">
        <f>'Costing Model'!P226</f>
        <v>0</v>
      </c>
      <c r="F35" s="20">
        <f>'Costing Model'!P103</f>
        <v>0</v>
      </c>
      <c r="H35" s="20">
        <f t="shared" si="6"/>
        <v>0</v>
      </c>
      <c r="I35" s="21">
        <f t="shared" si="7"/>
        <v>0</v>
      </c>
    </row>
    <row r="36" spans="2:9" ht="12" customHeight="1" x14ac:dyDescent="0.2">
      <c r="C36" s="20">
        <f>'Costing Model'!Q41</f>
        <v>0</v>
      </c>
      <c r="D36" s="20">
        <f>'Costing Model'!P169</f>
        <v>0</v>
      </c>
      <c r="E36" s="20">
        <f>'Costing Model'!P227</f>
        <v>0</v>
      </c>
      <c r="F36" s="20">
        <f>'Costing Model'!P104</f>
        <v>0</v>
      </c>
      <c r="H36" s="20">
        <f t="shared" si="6"/>
        <v>0</v>
      </c>
      <c r="I36" s="21">
        <f t="shared" si="7"/>
        <v>0</v>
      </c>
    </row>
    <row r="37" spans="2:9" ht="12" customHeight="1" x14ac:dyDescent="0.2">
      <c r="C37" s="20">
        <f>'Costing Model'!Q42</f>
        <v>0</v>
      </c>
      <c r="D37" s="20">
        <f>'Costing Model'!P170</f>
        <v>2</v>
      </c>
      <c r="E37" s="20">
        <f>'Costing Model'!P228</f>
        <v>0</v>
      </c>
      <c r="F37" s="20">
        <f>'Costing Model'!P105</f>
        <v>0</v>
      </c>
      <c r="H37" s="20">
        <f t="shared" si="6"/>
        <v>2</v>
      </c>
      <c r="I37" s="21">
        <f t="shared" si="7"/>
        <v>9.5238095238095233E-2</v>
      </c>
    </row>
    <row r="38" spans="2:9" ht="12" customHeight="1" x14ac:dyDescent="0.2">
      <c r="C38" s="20">
        <f>'Costing Model'!Q43</f>
        <v>0</v>
      </c>
      <c r="D38" s="20">
        <f>'Costing Model'!P171</f>
        <v>0</v>
      </c>
      <c r="E38" s="20">
        <f>'Costing Model'!P229</f>
        <v>2</v>
      </c>
      <c r="F38" s="20">
        <f>'Costing Model'!P106</f>
        <v>0</v>
      </c>
      <c r="H38" s="20">
        <f t="shared" si="6"/>
        <v>2</v>
      </c>
      <c r="I38" s="21">
        <f t="shared" si="7"/>
        <v>9.5238095238095233E-2</v>
      </c>
    </row>
    <row r="39" spans="2:9" ht="12" customHeight="1" x14ac:dyDescent="0.2">
      <c r="C39" s="20">
        <f>'Costing Model'!Q44</f>
        <v>0</v>
      </c>
      <c r="D39" s="20">
        <f>'Costing Model'!P172</f>
        <v>1</v>
      </c>
      <c r="E39" s="20">
        <f>'Costing Model'!P230</f>
        <v>0</v>
      </c>
      <c r="F39" s="20">
        <f>'Costing Model'!P107</f>
        <v>0</v>
      </c>
      <c r="H39" s="20">
        <f t="shared" si="6"/>
        <v>1</v>
      </c>
      <c r="I39" s="21">
        <f t="shared" si="7"/>
        <v>4.7619047619047616E-2</v>
      </c>
    </row>
    <row r="40" spans="2:9" ht="12" customHeight="1" x14ac:dyDescent="0.2">
      <c r="C40" s="20">
        <f>('Costing Model'!Q45)+(SUM(C41:C43))</f>
        <v>0</v>
      </c>
      <c r="D40" s="20">
        <f>'Costing Model'!P173</f>
        <v>0</v>
      </c>
      <c r="E40" s="20">
        <f>'Costing Model'!P231</f>
        <v>0</v>
      </c>
      <c r="F40" s="20">
        <f>'Costing Model'!P108</f>
        <v>0</v>
      </c>
      <c r="H40" s="20">
        <f t="shared" si="6"/>
        <v>0</v>
      </c>
      <c r="I40" s="21">
        <f t="shared" si="7"/>
        <v>0</v>
      </c>
    </row>
    <row r="41" spans="2:9" ht="12" customHeight="1" x14ac:dyDescent="0.2">
      <c r="B41" s="18" t="s">
        <v>22</v>
      </c>
      <c r="C41" s="20">
        <f>'Costing Model'!Q46</f>
        <v>0</v>
      </c>
      <c r="D41" s="20"/>
      <c r="H41" s="20"/>
      <c r="I41" s="35"/>
    </row>
    <row r="42" spans="2:9" ht="12" customHeight="1" x14ac:dyDescent="0.2">
      <c r="B42" s="18" t="s">
        <v>22</v>
      </c>
      <c r="C42" s="20">
        <f>'Costing Model'!Q47</f>
        <v>0</v>
      </c>
      <c r="D42" s="20"/>
      <c r="H42" s="20"/>
      <c r="I42" s="35"/>
    </row>
    <row r="43" spans="2:9" ht="12" customHeight="1" x14ac:dyDescent="0.2">
      <c r="B43" s="18" t="s">
        <v>22</v>
      </c>
      <c r="C43" s="20">
        <f>'Costing Model'!Q48</f>
        <v>0</v>
      </c>
      <c r="D43" s="20"/>
      <c r="H43" s="20"/>
      <c r="I43" s="35"/>
    </row>
    <row r="44" spans="2:9" ht="12" customHeight="1" x14ac:dyDescent="0.2">
      <c r="C44" s="20"/>
      <c r="D44" s="20"/>
      <c r="H44" s="34">
        <f>SUM(H32:H43)</f>
        <v>21</v>
      </c>
      <c r="I44" s="35">
        <f>SUM(I32:I40)</f>
        <v>1</v>
      </c>
    </row>
    <row r="45" spans="2:9" ht="12" customHeight="1" x14ac:dyDescent="0.2">
      <c r="C45" s="20"/>
      <c r="D45" s="20"/>
      <c r="H45" s="20"/>
      <c r="I45" s="35"/>
    </row>
    <row r="46" spans="2:9" ht="12" customHeight="1" x14ac:dyDescent="0.2">
      <c r="B46" s="19" t="s">
        <v>23</v>
      </c>
      <c r="C46" s="20">
        <f>'Costing Model'!P111</f>
        <v>17</v>
      </c>
      <c r="D46" s="20"/>
      <c r="H46" s="20">
        <f t="shared" ref="H46:H50" si="8">C46</f>
        <v>17</v>
      </c>
      <c r="I46" s="21">
        <f t="shared" ref="I46:I50" si="9">H46/$H$51</f>
        <v>0.51515151515151514</v>
      </c>
    </row>
    <row r="47" spans="2:9" ht="12" customHeight="1" x14ac:dyDescent="0.2">
      <c r="C47" s="20">
        <f>'Costing Model'!P112</f>
        <v>1</v>
      </c>
      <c r="D47" s="20"/>
      <c r="H47" s="20">
        <f t="shared" si="8"/>
        <v>1</v>
      </c>
      <c r="I47" s="21">
        <f t="shared" si="9"/>
        <v>3.0303030303030304E-2</v>
      </c>
    </row>
    <row r="48" spans="2:9" ht="12" customHeight="1" x14ac:dyDescent="0.2">
      <c r="C48" s="20">
        <f>'Costing Model'!P113</f>
        <v>1</v>
      </c>
      <c r="D48" s="20"/>
      <c r="H48" s="20">
        <f t="shared" si="8"/>
        <v>1</v>
      </c>
      <c r="I48" s="21">
        <f t="shared" si="9"/>
        <v>3.0303030303030304E-2</v>
      </c>
    </row>
    <row r="49" spans="2:9" ht="12" customHeight="1" x14ac:dyDescent="0.2">
      <c r="C49" s="20">
        <f>'Costing Model'!P114</f>
        <v>6</v>
      </c>
      <c r="D49" s="20"/>
      <c r="H49" s="20">
        <f t="shared" si="8"/>
        <v>6</v>
      </c>
      <c r="I49" s="21">
        <f t="shared" si="9"/>
        <v>0.18181818181818182</v>
      </c>
    </row>
    <row r="50" spans="2:9" ht="12" customHeight="1" x14ac:dyDescent="0.2">
      <c r="C50" s="20">
        <f>'Costing Model'!P115</f>
        <v>8</v>
      </c>
      <c r="D50" s="20"/>
      <c r="H50" s="20">
        <f t="shared" si="8"/>
        <v>8</v>
      </c>
      <c r="I50" s="21">
        <f t="shared" si="9"/>
        <v>0.24242424242424243</v>
      </c>
    </row>
    <row r="51" spans="2:9" ht="12" customHeight="1" x14ac:dyDescent="0.2">
      <c r="C51" s="20"/>
      <c r="D51" s="20"/>
      <c r="H51" s="34">
        <f t="shared" ref="H51:I51" si="10">SUM(H46:H50)</f>
        <v>33</v>
      </c>
      <c r="I51" s="35">
        <f t="shared" si="10"/>
        <v>1</v>
      </c>
    </row>
    <row r="52" spans="2:9" ht="12" customHeight="1" x14ac:dyDescent="0.2">
      <c r="C52" s="20"/>
      <c r="D52" s="20"/>
      <c r="H52" s="20"/>
      <c r="I52" s="35"/>
    </row>
    <row r="53" spans="2:9" ht="12" customHeight="1" x14ac:dyDescent="0.2">
      <c r="B53" s="19" t="s">
        <v>3</v>
      </c>
      <c r="C53" s="20">
        <f>'Costing Model'!Q52</f>
        <v>0</v>
      </c>
      <c r="D53" s="20">
        <f>'Costing Model'!P176</f>
        <v>0</v>
      </c>
      <c r="E53" s="20">
        <f>'Costing Model'!P234</f>
        <v>0</v>
      </c>
      <c r="F53" s="20">
        <f>'Costing Model'!P118</f>
        <v>1</v>
      </c>
      <c r="H53" s="20">
        <f t="shared" ref="H53:H61" si="11">SUM(C53:F53)</f>
        <v>1</v>
      </c>
      <c r="I53" s="21">
        <f t="shared" ref="I53:I61" si="12">H53/$H$62</f>
        <v>0.25</v>
      </c>
    </row>
    <row r="54" spans="2:9" ht="12" customHeight="1" x14ac:dyDescent="0.2">
      <c r="C54" s="20">
        <f>'Costing Model'!Q53</f>
        <v>0</v>
      </c>
      <c r="D54" s="20">
        <f>'Costing Model'!P177</f>
        <v>0</v>
      </c>
      <c r="E54" s="20">
        <f>'Costing Model'!P235</f>
        <v>0</v>
      </c>
      <c r="F54" s="20">
        <f>'Costing Model'!P119</f>
        <v>0</v>
      </c>
      <c r="H54" s="20">
        <f t="shared" si="11"/>
        <v>0</v>
      </c>
      <c r="I54" s="21">
        <f t="shared" si="12"/>
        <v>0</v>
      </c>
    </row>
    <row r="55" spans="2:9" ht="12" customHeight="1" x14ac:dyDescent="0.2">
      <c r="C55" s="20">
        <f>'Costing Model'!Q54</f>
        <v>0</v>
      </c>
      <c r="D55" s="20">
        <f>'Costing Model'!P178</f>
        <v>0</v>
      </c>
      <c r="E55" s="20">
        <f>'Costing Model'!P236</f>
        <v>1</v>
      </c>
      <c r="F55" s="20">
        <f>'Costing Model'!P120</f>
        <v>0</v>
      </c>
      <c r="H55" s="20">
        <f t="shared" si="11"/>
        <v>1</v>
      </c>
      <c r="I55" s="21">
        <f t="shared" si="12"/>
        <v>0.25</v>
      </c>
    </row>
    <row r="56" spans="2:9" ht="12" customHeight="1" x14ac:dyDescent="0.2">
      <c r="C56" s="20">
        <f>'Costing Model'!Q55</f>
        <v>0</v>
      </c>
      <c r="D56" s="20">
        <f>'Costing Model'!P179</f>
        <v>0</v>
      </c>
      <c r="E56" s="20">
        <f>'Costing Model'!P237</f>
        <v>0</v>
      </c>
      <c r="F56" s="20">
        <f>'Costing Model'!P121</f>
        <v>0</v>
      </c>
      <c r="H56" s="20">
        <f t="shared" si="11"/>
        <v>0</v>
      </c>
      <c r="I56" s="21">
        <f t="shared" si="12"/>
        <v>0</v>
      </c>
    </row>
    <row r="57" spans="2:9" ht="12" customHeight="1" x14ac:dyDescent="0.2">
      <c r="C57" s="20">
        <f>'Costing Model'!Q56</f>
        <v>0</v>
      </c>
      <c r="D57" s="20">
        <f>'Costing Model'!P180</f>
        <v>0</v>
      </c>
      <c r="E57" s="20">
        <f>'Costing Model'!P238</f>
        <v>0</v>
      </c>
      <c r="F57" s="20">
        <f>'Costing Model'!P122</f>
        <v>0</v>
      </c>
      <c r="H57" s="20">
        <f t="shared" si="11"/>
        <v>0</v>
      </c>
      <c r="I57" s="21">
        <f t="shared" si="12"/>
        <v>0</v>
      </c>
    </row>
    <row r="58" spans="2:9" ht="12" customHeight="1" x14ac:dyDescent="0.2">
      <c r="C58" s="20">
        <f>'Costing Model'!Q57</f>
        <v>0</v>
      </c>
      <c r="D58" s="20">
        <f>'Costing Model'!P181</f>
        <v>0</v>
      </c>
      <c r="E58" s="20">
        <f>'Costing Model'!P239</f>
        <v>0</v>
      </c>
      <c r="F58" s="20">
        <f>'Costing Model'!P123</f>
        <v>0</v>
      </c>
      <c r="H58" s="20">
        <f t="shared" si="11"/>
        <v>0</v>
      </c>
      <c r="I58" s="21">
        <f t="shared" si="12"/>
        <v>0</v>
      </c>
    </row>
    <row r="59" spans="2:9" ht="12" customHeight="1" x14ac:dyDescent="0.2">
      <c r="C59" s="20">
        <f>'Costing Model'!Q58</f>
        <v>0</v>
      </c>
      <c r="D59" s="20">
        <f>'Costing Model'!P182</f>
        <v>0</v>
      </c>
      <c r="E59" s="20">
        <f>'Costing Model'!P240</f>
        <v>0</v>
      </c>
      <c r="F59" s="20">
        <f>'Costing Model'!P124</f>
        <v>0</v>
      </c>
      <c r="H59" s="20">
        <f t="shared" si="11"/>
        <v>0</v>
      </c>
      <c r="I59" s="21">
        <f t="shared" si="12"/>
        <v>0</v>
      </c>
    </row>
    <row r="60" spans="2:9" ht="12" customHeight="1" x14ac:dyDescent="0.2">
      <c r="C60" s="20">
        <f>'Costing Model'!Q59</f>
        <v>0</v>
      </c>
      <c r="D60" s="20">
        <f>'Costing Model'!P183</f>
        <v>0</v>
      </c>
      <c r="E60" s="20">
        <f>'Costing Model'!P241</f>
        <v>0</v>
      </c>
      <c r="F60" s="20">
        <f>'Costing Model'!P125</f>
        <v>0</v>
      </c>
      <c r="H60" s="20">
        <f t="shared" si="11"/>
        <v>0</v>
      </c>
      <c r="I60" s="21">
        <f t="shared" si="12"/>
        <v>0</v>
      </c>
    </row>
    <row r="61" spans="2:9" ht="12" customHeight="1" x14ac:dyDescent="0.2">
      <c r="C61" s="20">
        <f>'Costing Model'!Q60</f>
        <v>0</v>
      </c>
      <c r="D61" s="20">
        <f>'Costing Model'!P184</f>
        <v>1</v>
      </c>
      <c r="E61" s="20">
        <f>'Costing Model'!P242</f>
        <v>0</v>
      </c>
      <c r="F61" s="20">
        <f>'Costing Model'!P126</f>
        <v>1</v>
      </c>
      <c r="H61" s="20">
        <f t="shared" si="11"/>
        <v>2</v>
      </c>
      <c r="I61" s="21">
        <f t="shared" si="12"/>
        <v>0.5</v>
      </c>
    </row>
    <row r="62" spans="2:9" ht="12" customHeight="1" x14ac:dyDescent="0.2">
      <c r="C62" s="20"/>
      <c r="D62" s="20"/>
      <c r="H62" s="34">
        <f t="shared" ref="H62:I62" si="13">SUM(H53:H61)</f>
        <v>4</v>
      </c>
      <c r="I62" s="35">
        <f t="shared" si="13"/>
        <v>1</v>
      </c>
    </row>
    <row r="63" spans="2:9" ht="12" customHeight="1" x14ac:dyDescent="0.2">
      <c r="C63" s="20"/>
      <c r="D63" s="20"/>
    </row>
    <row r="64" spans="2:9" ht="12" customHeight="1" x14ac:dyDescent="0.2">
      <c r="C64" s="20"/>
      <c r="D64" s="20"/>
    </row>
    <row r="65" spans="3:3" ht="12" customHeight="1" x14ac:dyDescent="0.2">
      <c r="C65" s="20"/>
    </row>
    <row r="66" spans="3:3" ht="12" customHeight="1" x14ac:dyDescent="0.2">
      <c r="C66" s="20"/>
    </row>
    <row r="67" spans="3:3" ht="12" customHeight="1" x14ac:dyDescent="0.2">
      <c r="C67" s="20"/>
    </row>
    <row r="68" spans="3:3" ht="12" customHeight="1" x14ac:dyDescent="0.2">
      <c r="C68" s="20"/>
    </row>
    <row r="69" spans="3:3" ht="12" customHeight="1" x14ac:dyDescent="0.2">
      <c r="C69" s="20"/>
    </row>
    <row r="70" spans="3:3" ht="12" customHeight="1" x14ac:dyDescent="0.2">
      <c r="C70" s="20"/>
    </row>
    <row r="71" spans="3:3" ht="12" customHeight="1" x14ac:dyDescent="0.2">
      <c r="C71" s="20"/>
    </row>
    <row r="72" spans="3:3" ht="12" customHeight="1" x14ac:dyDescent="0.2"/>
    <row r="73" spans="3:3" ht="12" customHeight="1" x14ac:dyDescent="0.2"/>
    <row r="74" spans="3:3" ht="12" customHeight="1" x14ac:dyDescent="0.2"/>
    <row r="75" spans="3:3" ht="12" customHeight="1" x14ac:dyDescent="0.2"/>
    <row r="76" spans="3:3" ht="12" customHeight="1" x14ac:dyDescent="0.2"/>
    <row r="77" spans="3:3" ht="12" customHeight="1" x14ac:dyDescent="0.2"/>
    <row r="78" spans="3:3" ht="12" customHeight="1" x14ac:dyDescent="0.2"/>
    <row r="79" spans="3:3" ht="12" customHeight="1" x14ac:dyDescent="0.2"/>
    <row r="80" spans="3: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topLeftCell="A2" workbookViewId="0">
      <selection activeCell="E15" sqref="E15"/>
    </sheetView>
  </sheetViews>
  <sheetFormatPr defaultColWidth="12.5703125" defaultRowHeight="15" customHeight="1" x14ac:dyDescent="0.2"/>
  <cols>
    <col min="1" max="1" width="14.28515625" customWidth="1"/>
    <col min="2" max="2" width="12.7109375" customWidth="1"/>
    <col min="3" max="3" width="14.85546875" customWidth="1"/>
    <col min="4" max="4" width="12.42578125" customWidth="1"/>
    <col min="5" max="5" width="10.85546875" style="234" customWidth="1"/>
    <col min="6" max="6" width="12.28515625" style="234" customWidth="1"/>
    <col min="7" max="7" width="12.7109375" style="234" customWidth="1"/>
    <col min="8" max="8" width="12.28515625" customWidth="1"/>
    <col min="9" max="9" width="11.42578125" customWidth="1"/>
    <col min="10" max="10" width="12.28515625" customWidth="1"/>
    <col min="11" max="11" width="13.42578125" style="234" customWidth="1"/>
    <col min="12" max="12" width="15.140625" style="234" customWidth="1"/>
    <col min="13" max="13" width="10.140625" style="234" customWidth="1"/>
    <col min="14" max="28" width="8.5703125" customWidth="1"/>
  </cols>
  <sheetData>
    <row r="1" spans="1:13" ht="12.75" customHeight="1" x14ac:dyDescent="0.2">
      <c r="A1" s="36"/>
      <c r="B1" s="271" t="s">
        <v>24</v>
      </c>
      <c r="C1" s="260"/>
      <c r="D1" s="260"/>
      <c r="E1" s="260"/>
      <c r="F1" s="260"/>
      <c r="G1" s="260"/>
      <c r="H1" s="260"/>
      <c r="I1" s="36"/>
    </row>
    <row r="2" spans="1:13" ht="12.75" customHeight="1" thickBot="1" x14ac:dyDescent="0.25">
      <c r="A2" s="36"/>
      <c r="B2" s="37"/>
      <c r="C2" s="38"/>
      <c r="D2" s="39"/>
      <c r="E2" s="10"/>
      <c r="F2" s="10"/>
      <c r="G2" s="10"/>
      <c r="H2" s="39"/>
      <c r="I2" s="36"/>
    </row>
    <row r="3" spans="1:13" ht="39.950000000000003" customHeight="1" x14ac:dyDescent="0.2">
      <c r="A3" s="40"/>
      <c r="B3" s="41" t="s">
        <v>25</v>
      </c>
      <c r="C3" s="42" t="s">
        <v>2</v>
      </c>
      <c r="D3" s="43" t="s">
        <v>26</v>
      </c>
      <c r="E3" s="10"/>
      <c r="F3" s="243" t="s">
        <v>100</v>
      </c>
      <c r="G3" s="243" t="s">
        <v>101</v>
      </c>
      <c r="H3" s="41" t="s">
        <v>2</v>
      </c>
      <c r="I3" s="42" t="s">
        <v>3</v>
      </c>
      <c r="J3" s="43" t="s">
        <v>26</v>
      </c>
      <c r="L3" s="243" t="s">
        <v>100</v>
      </c>
      <c r="M3" s="243" t="s">
        <v>102</v>
      </c>
    </row>
    <row r="4" spans="1:13" ht="21" customHeight="1" x14ac:dyDescent="0.2">
      <c r="A4" s="44" t="s">
        <v>27</v>
      </c>
      <c r="B4" s="45">
        <f>'[1]A - PSAP (Non-OSD)'!$G$160</f>
        <v>1247574</v>
      </c>
      <c r="C4" s="46">
        <f>'Scales (PS) {A}'!A10</f>
        <v>1317384</v>
      </c>
      <c r="D4" s="47">
        <f t="shared" ref="D4:D13" si="0">C4-B4</f>
        <v>69810</v>
      </c>
      <c r="E4" s="10">
        <f t="shared" ref="E4:E8" si="1">(C4-B4)/B4</f>
        <v>5.5956600570387004E-2</v>
      </c>
      <c r="F4" s="10"/>
      <c r="G4" s="10"/>
      <c r="H4" s="45">
        <f>'Costing Model'!F19</f>
        <v>1551807</v>
      </c>
      <c r="I4" s="46">
        <f>'Costing Model'!F22</f>
        <v>1554696</v>
      </c>
      <c r="J4" s="47">
        <f t="shared" ref="J4:J8" si="2">I4-H4</f>
        <v>2889</v>
      </c>
      <c r="K4" s="10">
        <f>(I4-H4)/H4</f>
        <v>1.861700585188751E-3</v>
      </c>
      <c r="L4" s="10"/>
    </row>
    <row r="5" spans="1:13" ht="21" customHeight="1" x14ac:dyDescent="0.2">
      <c r="A5" s="44" t="s">
        <v>28</v>
      </c>
      <c r="B5" s="45">
        <v>5458.1362499999996</v>
      </c>
      <c r="C5" s="46">
        <v>5573.8199999999988</v>
      </c>
      <c r="D5" s="47">
        <f t="shared" si="0"/>
        <v>115.68374999999924</v>
      </c>
      <c r="E5" s="10">
        <f t="shared" si="1"/>
        <v>2.1194734741185554E-2</v>
      </c>
      <c r="F5" s="10"/>
      <c r="G5" s="10"/>
      <c r="H5" s="45">
        <v>6565.6631249999991</v>
      </c>
      <c r="I5" s="46">
        <v>6577.8824999999988</v>
      </c>
      <c r="J5" s="47">
        <f t="shared" si="2"/>
        <v>12.219374999999673</v>
      </c>
      <c r="K5" s="10">
        <f t="shared" ref="K5:K8" si="3">(I5-H5)/H5</f>
        <v>1.8611029483788317E-3</v>
      </c>
      <c r="L5" s="10"/>
    </row>
    <row r="6" spans="1:13" ht="21" customHeight="1" x14ac:dyDescent="0.2">
      <c r="A6" s="44" t="s">
        <v>29</v>
      </c>
      <c r="B6" s="45">
        <v>88439.135000000009</v>
      </c>
      <c r="C6" s="46">
        <v>90313.578333333338</v>
      </c>
      <c r="D6" s="47">
        <f t="shared" si="0"/>
        <v>1874.4433333333291</v>
      </c>
      <c r="E6" s="10">
        <f t="shared" si="1"/>
        <v>2.1194727123160225E-2</v>
      </c>
      <c r="F6" s="10"/>
      <c r="G6" s="10"/>
      <c r="H6" s="45">
        <v>106384.58624999999</v>
      </c>
      <c r="I6" s="46">
        <v>106582.57833333334</v>
      </c>
      <c r="J6" s="47">
        <f t="shared" si="2"/>
        <v>197.99208333334536</v>
      </c>
      <c r="K6" s="10">
        <f t="shared" si="3"/>
        <v>1.8610974607549914E-3</v>
      </c>
    </row>
    <row r="7" spans="1:13" ht="21" customHeight="1" thickBot="1" x14ac:dyDescent="0.25">
      <c r="A7" s="44" t="s">
        <v>30</v>
      </c>
      <c r="B7" s="48">
        <v>26693.185445833329</v>
      </c>
      <c r="C7" s="49">
        <v>27466.977250000007</v>
      </c>
      <c r="D7" s="50">
        <f t="shared" si="0"/>
        <v>773.79180416667805</v>
      </c>
      <c r="E7" s="241">
        <f t="shared" si="1"/>
        <v>2.8988365054327489E-2</v>
      </c>
      <c r="F7" s="241">
        <f>E7-E6</f>
        <v>7.7936379311672639E-3</v>
      </c>
      <c r="G7" s="241"/>
      <c r="H7" s="48">
        <v>34101.274460416666</v>
      </c>
      <c r="I7" s="49">
        <v>34183.007875000003</v>
      </c>
      <c r="J7" s="50">
        <f t="shared" si="2"/>
        <v>81.733414583337435</v>
      </c>
      <c r="K7" s="10">
        <f t="shared" si="3"/>
        <v>2.396784750030682E-3</v>
      </c>
      <c r="L7" s="234">
        <f>K7-K6</f>
        <v>5.3568728927569061E-4</v>
      </c>
    </row>
    <row r="8" spans="1:13" ht="21" customHeight="1" thickBot="1" x14ac:dyDescent="0.25">
      <c r="A8" s="52" t="s">
        <v>31</v>
      </c>
      <c r="B8" s="53">
        <v>56287.813304166681</v>
      </c>
      <c r="C8" s="54">
        <v>57272.781083333335</v>
      </c>
      <c r="D8" s="55">
        <f t="shared" si="0"/>
        <v>984.96777916665451</v>
      </c>
      <c r="E8" s="10">
        <f t="shared" si="1"/>
        <v>1.7498774980724694E-2</v>
      </c>
      <c r="F8" s="10"/>
      <c r="G8" s="10">
        <f>E4-E8</f>
        <v>3.8457825589662306E-2</v>
      </c>
      <c r="H8" s="233">
        <v>65717.648664583336</v>
      </c>
      <c r="I8" s="54">
        <v>65821.687958333336</v>
      </c>
      <c r="J8" s="55">
        <f t="shared" si="2"/>
        <v>104.03929375000007</v>
      </c>
      <c r="K8" s="10">
        <f t="shared" si="3"/>
        <v>1.5831256270443697E-3</v>
      </c>
      <c r="M8" s="234">
        <f>K4-K8</f>
        <v>2.7857495814438129E-4</v>
      </c>
    </row>
    <row r="9" spans="1:13" ht="12.75" hidden="1" customHeight="1" x14ac:dyDescent="0.2">
      <c r="A9" s="36"/>
      <c r="B9" s="56">
        <v>1182534</v>
      </c>
      <c r="C9" s="56">
        <v>1208688</v>
      </c>
      <c r="D9" s="51">
        <f t="shared" si="0"/>
        <v>26154</v>
      </c>
      <c r="E9" s="10"/>
      <c r="F9" s="10"/>
      <c r="G9" s="10"/>
      <c r="H9" s="39"/>
      <c r="I9" s="39"/>
      <c r="J9" s="36"/>
    </row>
    <row r="10" spans="1:13" ht="12.75" hidden="1" customHeight="1" x14ac:dyDescent="0.2">
      <c r="A10" s="36"/>
      <c r="B10" s="56">
        <v>5173.5862499999994</v>
      </c>
      <c r="C10" s="56">
        <v>5288.01</v>
      </c>
      <c r="D10" s="51">
        <f t="shared" si="0"/>
        <v>114.42375000000084</v>
      </c>
      <c r="E10" s="10"/>
      <c r="F10" s="10"/>
      <c r="G10" s="10"/>
      <c r="H10" s="39"/>
      <c r="I10" s="39"/>
      <c r="J10" s="36"/>
    </row>
    <row r="11" spans="1:13" ht="12.75" hidden="1" customHeight="1" x14ac:dyDescent="0.2">
      <c r="A11" s="36"/>
      <c r="B11" s="56">
        <v>89576.950833333336</v>
      </c>
      <c r="C11" s="56">
        <v>91558.115833333344</v>
      </c>
      <c r="D11" s="51">
        <f t="shared" si="0"/>
        <v>1981.1650000000081</v>
      </c>
      <c r="E11" s="10"/>
      <c r="F11" s="10"/>
      <c r="G11" s="10"/>
      <c r="H11" s="39"/>
      <c r="I11" s="39"/>
      <c r="J11" s="36"/>
    </row>
    <row r="12" spans="1:13" ht="12.75" hidden="1" customHeight="1" x14ac:dyDescent="0.2">
      <c r="A12" s="36"/>
      <c r="B12" s="56">
        <v>24789.871145833338</v>
      </c>
      <c r="C12" s="56">
        <v>25555.235058333343</v>
      </c>
      <c r="D12" s="51">
        <f t="shared" si="0"/>
        <v>765.36391250000452</v>
      </c>
      <c r="E12" s="10"/>
      <c r="F12" s="10"/>
      <c r="G12" s="10"/>
      <c r="H12" s="39"/>
      <c r="I12" s="39"/>
      <c r="J12" s="36"/>
    </row>
    <row r="13" spans="1:13" ht="12.75" hidden="1" customHeight="1" x14ac:dyDescent="0.2">
      <c r="A13" s="36"/>
      <c r="B13" s="56">
        <v>59613.493437500001</v>
      </c>
      <c r="C13" s="56">
        <v>60714.870775000003</v>
      </c>
      <c r="D13" s="51">
        <f t="shared" si="0"/>
        <v>1101.3773375000019</v>
      </c>
      <c r="E13" s="10"/>
      <c r="F13" s="10"/>
      <c r="G13" s="10"/>
      <c r="H13" s="39"/>
      <c r="I13" s="39"/>
      <c r="J13" s="36"/>
    </row>
    <row r="14" spans="1:13" ht="12.75" hidden="1" customHeight="1" x14ac:dyDescent="0.2">
      <c r="A14" s="36"/>
      <c r="B14" s="36"/>
      <c r="C14" s="36"/>
      <c r="D14" s="39"/>
      <c r="E14" s="10"/>
      <c r="F14" s="10"/>
      <c r="G14" s="10"/>
      <c r="H14" s="39"/>
      <c r="I14" s="39"/>
      <c r="J14" s="36"/>
    </row>
    <row r="15" spans="1:13" ht="29.25" customHeight="1" thickBot="1" x14ac:dyDescent="0.25">
      <c r="A15" s="38"/>
      <c r="B15" s="57" t="s">
        <v>3</v>
      </c>
      <c r="C15" s="58" t="s">
        <v>21</v>
      </c>
      <c r="D15" s="59" t="s">
        <v>26</v>
      </c>
      <c r="E15" s="240"/>
      <c r="F15" s="240"/>
      <c r="G15" s="240"/>
      <c r="H15" s="57" t="s">
        <v>21</v>
      </c>
      <c r="I15" s="58" t="s">
        <v>5</v>
      </c>
      <c r="J15" s="59" t="s">
        <v>26</v>
      </c>
    </row>
    <row r="16" spans="1:13" ht="29.25" customHeight="1" x14ac:dyDescent="0.2">
      <c r="A16" s="40" t="s">
        <v>27</v>
      </c>
      <c r="B16" s="60">
        <f>'Costing Model'!F34</f>
        <v>1858821</v>
      </c>
      <c r="C16" s="61">
        <f>'Costing Model'!F37</f>
        <v>1885710</v>
      </c>
      <c r="D16" s="62">
        <f t="shared" ref="D16:D20" si="4">C16-B16</f>
        <v>26889</v>
      </c>
      <c r="E16" s="10">
        <f t="shared" ref="E16:E20" si="5">(C16-B16)/B16</f>
        <v>1.4465620950053824E-2</v>
      </c>
      <c r="F16" s="10"/>
      <c r="G16" s="10"/>
      <c r="H16" s="60">
        <f>'Costing Model'!F45</f>
        <v>2124237</v>
      </c>
      <c r="I16" s="61">
        <f>'Costing Model'!F52</f>
        <v>2446749</v>
      </c>
      <c r="J16" s="62">
        <f t="shared" ref="J16:J20" si="6">I16-H16</f>
        <v>322512</v>
      </c>
      <c r="K16" s="234">
        <f>(I16-H16)/H16</f>
        <v>0.15182486699930375</v>
      </c>
      <c r="L16" s="10"/>
    </row>
    <row r="17" spans="1:15" ht="29.25" customHeight="1" x14ac:dyDescent="0.2">
      <c r="A17" s="44" t="s">
        <v>28</v>
      </c>
      <c r="B17" s="45">
        <v>7864.6312499999995</v>
      </c>
      <c r="C17" s="46">
        <v>7978.3987499999985</v>
      </c>
      <c r="D17" s="47">
        <f t="shared" si="4"/>
        <v>113.76749999999902</v>
      </c>
      <c r="E17" s="10">
        <f t="shared" si="5"/>
        <v>1.4465713189032102E-2</v>
      </c>
      <c r="F17" s="10"/>
      <c r="G17" s="10"/>
      <c r="H17" s="45">
        <v>8987.5931249999994</v>
      </c>
      <c r="I17" s="46">
        <v>10352.133749999999</v>
      </c>
      <c r="J17" s="47">
        <f t="shared" si="6"/>
        <v>1364.5406249999996</v>
      </c>
      <c r="K17" s="234">
        <f t="shared" ref="K17:K20" si="7">(I17-H17)/H17</f>
        <v>0.15182492198098918</v>
      </c>
      <c r="L17" s="10"/>
    </row>
    <row r="18" spans="1:15" ht="29.25" customHeight="1" x14ac:dyDescent="0.2">
      <c r="A18" s="44" t="s">
        <v>29</v>
      </c>
      <c r="B18" s="45">
        <v>127431.99333333333</v>
      </c>
      <c r="C18" s="46">
        <v>129275.38833333334</v>
      </c>
      <c r="D18" s="47">
        <f t="shared" si="4"/>
        <v>1843.3950000000041</v>
      </c>
      <c r="E18" s="10">
        <f t="shared" si="5"/>
        <v>1.4465715804806559E-2</v>
      </c>
      <c r="F18" s="10"/>
      <c r="G18" s="10"/>
      <c r="H18" s="45">
        <v>145627.54041666668</v>
      </c>
      <c r="I18" s="46">
        <v>167737.43083333335</v>
      </c>
      <c r="J18" s="47">
        <f t="shared" si="6"/>
        <v>22109.890416666662</v>
      </c>
      <c r="K18" s="234">
        <f t="shared" si="7"/>
        <v>0.15182492510280868</v>
      </c>
    </row>
    <row r="19" spans="1:15" ht="29.25" customHeight="1" x14ac:dyDescent="0.2">
      <c r="A19" s="44" t="s">
        <v>30</v>
      </c>
      <c r="B19" s="48">
        <v>42922.128562500002</v>
      </c>
      <c r="C19" s="49">
        <v>43757.344687500015</v>
      </c>
      <c r="D19" s="50">
        <f t="shared" si="4"/>
        <v>835.21612500001356</v>
      </c>
      <c r="E19" s="241">
        <f t="shared" si="5"/>
        <v>1.9458870120661283E-2</v>
      </c>
      <c r="F19" s="241">
        <f>E19-E18</f>
        <v>4.993154315854724E-3</v>
      </c>
      <c r="G19" s="241"/>
      <c r="H19" s="48">
        <v>51166.272843749997</v>
      </c>
      <c r="I19" s="49">
        <v>61183.950562499995</v>
      </c>
      <c r="J19" s="50">
        <f t="shared" si="6"/>
        <v>10017.677718749997</v>
      </c>
      <c r="K19" s="234">
        <f t="shared" si="7"/>
        <v>0.19578673923233916</v>
      </c>
      <c r="L19" s="234">
        <f>K19-K18</f>
        <v>4.3961814129530485E-2</v>
      </c>
    </row>
    <row r="20" spans="1:15" ht="29.25" customHeight="1" x14ac:dyDescent="0.2">
      <c r="A20" s="52" t="s">
        <v>31</v>
      </c>
      <c r="B20" s="53">
        <v>76645.233520833339</v>
      </c>
      <c r="C20" s="54">
        <v>77539.64489583332</v>
      </c>
      <c r="D20" s="55">
        <f t="shared" si="4"/>
        <v>894.41137499998149</v>
      </c>
      <c r="E20" s="10">
        <f t="shared" si="5"/>
        <v>1.1669497683203835E-2</v>
      </c>
      <c r="F20" s="10"/>
      <c r="G20" s="10">
        <f>E16-E20</f>
        <v>2.7961232668499893E-3</v>
      </c>
      <c r="H20" s="53">
        <v>85473.674447916681</v>
      </c>
      <c r="I20" s="54">
        <v>96201.346520833351</v>
      </c>
      <c r="J20" s="55">
        <f t="shared" si="6"/>
        <v>10727.67207291667</v>
      </c>
      <c r="K20" s="234">
        <f t="shared" si="7"/>
        <v>0.12550849302089578</v>
      </c>
      <c r="M20" s="234">
        <f>K16-K20</f>
        <v>2.631637397840797E-2</v>
      </c>
    </row>
    <row r="21" spans="1:15" ht="12.75" customHeight="1" x14ac:dyDescent="0.2">
      <c r="A21" s="36"/>
      <c r="B21" s="36"/>
      <c r="C21" s="36"/>
      <c r="D21" s="39"/>
      <c r="E21" s="10"/>
      <c r="F21" s="10"/>
      <c r="G21" s="10"/>
      <c r="H21" s="39"/>
      <c r="I21" s="36"/>
    </row>
    <row r="22" spans="1:15" ht="12.75" customHeight="1" x14ac:dyDescent="0.2">
      <c r="A22" s="242" t="s">
        <v>99</v>
      </c>
      <c r="B22" s="36"/>
      <c r="C22" s="36"/>
      <c r="D22" s="39"/>
      <c r="E22" s="10"/>
      <c r="F22" s="10"/>
      <c r="G22" s="10"/>
      <c r="H22" s="39"/>
      <c r="I22" s="36"/>
    </row>
    <row r="23" spans="1:15" ht="13.5" customHeight="1" x14ac:dyDescent="0.2">
      <c r="A23" s="36"/>
      <c r="B23" s="242" t="s">
        <v>104</v>
      </c>
      <c r="C23" s="36"/>
      <c r="D23" s="39"/>
      <c r="E23" s="10"/>
      <c r="F23" s="10"/>
      <c r="G23" s="10"/>
      <c r="H23" s="39"/>
      <c r="I23" s="36"/>
    </row>
    <row r="24" spans="1:15" ht="27" hidden="1" customHeight="1" x14ac:dyDescent="0.2">
      <c r="A24" s="40"/>
      <c r="B24" s="63" t="s">
        <v>32</v>
      </c>
      <c r="C24" s="63" t="s">
        <v>25</v>
      </c>
      <c r="D24" s="64" t="s">
        <v>26</v>
      </c>
      <c r="E24" s="10"/>
      <c r="F24" s="10"/>
      <c r="G24" s="10"/>
      <c r="H24" s="39"/>
      <c r="I24" s="36"/>
      <c r="M24" s="240"/>
      <c r="O24" s="32"/>
    </row>
    <row r="25" spans="1:15" ht="27" hidden="1" customHeight="1" x14ac:dyDescent="0.2">
      <c r="A25" s="44" t="s">
        <v>27</v>
      </c>
      <c r="B25" s="46">
        <v>1000908</v>
      </c>
      <c r="C25" s="46">
        <v>1003890</v>
      </c>
      <c r="D25" s="47">
        <f t="shared" ref="D25:D28" si="8">C25-B25</f>
        <v>2982</v>
      </c>
      <c r="E25" s="10"/>
      <c r="F25" s="10"/>
      <c r="G25" s="10"/>
      <c r="H25" s="39"/>
      <c r="I25" s="36"/>
      <c r="L25" s="10"/>
      <c r="M25" s="10"/>
    </row>
    <row r="26" spans="1:15" ht="27" hidden="1" customHeight="1" x14ac:dyDescent="0.2">
      <c r="A26" s="44" t="s">
        <v>28</v>
      </c>
      <c r="B26" s="46">
        <v>4378.9724999999999</v>
      </c>
      <c r="C26" s="46">
        <v>4392.0187500000002</v>
      </c>
      <c r="D26" s="47">
        <f t="shared" si="8"/>
        <v>13.046250000000327</v>
      </c>
      <c r="E26" s="10"/>
      <c r="F26" s="10"/>
      <c r="G26" s="10"/>
      <c r="H26" s="39"/>
      <c r="I26" s="36"/>
      <c r="L26" s="10"/>
      <c r="M26" s="10"/>
    </row>
    <row r="27" spans="1:15" ht="27" hidden="1" customHeight="1" x14ac:dyDescent="0.2">
      <c r="A27" s="44" t="s">
        <v>29</v>
      </c>
      <c r="B27" s="46">
        <v>68871.855833333335</v>
      </c>
      <c r="C27" s="46">
        <v>69083.246666666673</v>
      </c>
      <c r="D27" s="47">
        <f t="shared" si="8"/>
        <v>211.39083333333838</v>
      </c>
      <c r="E27" s="10"/>
      <c r="F27" s="10"/>
      <c r="G27" s="10"/>
      <c r="H27" s="39"/>
      <c r="I27" s="36"/>
      <c r="M27" s="10"/>
    </row>
    <row r="28" spans="1:15" ht="27" hidden="1" customHeight="1" x14ac:dyDescent="0.2">
      <c r="A28" s="44" t="s">
        <v>30</v>
      </c>
      <c r="B28" s="49">
        <v>19474.813083333327</v>
      </c>
      <c r="C28" s="49">
        <v>19562.07765416666</v>
      </c>
      <c r="D28" s="50">
        <f t="shared" si="8"/>
        <v>87.264570833332982</v>
      </c>
      <c r="E28" s="10"/>
      <c r="F28" s="10"/>
      <c r="G28" s="10"/>
      <c r="H28" s="39"/>
      <c r="I28" s="36"/>
      <c r="M28" s="10"/>
    </row>
    <row r="29" spans="1:15" ht="27" hidden="1" customHeight="1" x14ac:dyDescent="0.2">
      <c r="A29" s="52" t="s">
        <v>31</v>
      </c>
      <c r="B29" s="54">
        <v>40161.470250000013</v>
      </c>
      <c r="C29" s="54">
        <v>40272.550262500015</v>
      </c>
      <c r="D29" s="55">
        <v>40272.550262500015</v>
      </c>
      <c r="E29" s="10"/>
      <c r="F29" s="10"/>
      <c r="G29" s="10"/>
      <c r="H29" s="39"/>
      <c r="I29" s="36"/>
      <c r="M29" s="10"/>
    </row>
    <row r="30" spans="1:15" ht="12.75" hidden="1" customHeight="1" x14ac:dyDescent="0.2">
      <c r="A30" s="36"/>
      <c r="B30" s="36"/>
      <c r="C30" s="36"/>
      <c r="D30" s="39"/>
      <c r="E30" s="10"/>
      <c r="F30" s="10"/>
      <c r="G30" s="10"/>
      <c r="H30" s="39"/>
      <c r="I30" s="36"/>
    </row>
    <row r="31" spans="1:15" ht="12.75" hidden="1" customHeight="1" x14ac:dyDescent="0.2">
      <c r="A31" s="36"/>
      <c r="B31" s="36"/>
      <c r="C31" s="36"/>
      <c r="D31" s="39"/>
      <c r="E31" s="10"/>
      <c r="F31" s="10"/>
      <c r="G31" s="10"/>
      <c r="H31" s="39"/>
      <c r="I31" s="36"/>
    </row>
    <row r="32" spans="1:15" ht="27" hidden="1" customHeight="1" x14ac:dyDescent="0.2">
      <c r="A32" s="40"/>
      <c r="B32" s="40" t="s">
        <v>33</v>
      </c>
      <c r="C32" s="65" t="s">
        <v>34</v>
      </c>
      <c r="D32" s="66" t="s">
        <v>26</v>
      </c>
      <c r="H32" s="40"/>
      <c r="I32" s="40" t="s">
        <v>34</v>
      </c>
      <c r="J32" s="65" t="s">
        <v>32</v>
      </c>
      <c r="K32" s="235" t="s">
        <v>26</v>
      </c>
    </row>
    <row r="33" spans="1:14" ht="27" hidden="1" customHeight="1" x14ac:dyDescent="0.2">
      <c r="A33" s="44" t="s">
        <v>27</v>
      </c>
      <c r="B33" s="45">
        <v>749783.76</v>
      </c>
      <c r="C33" s="45">
        <v>773418.28</v>
      </c>
      <c r="D33" s="67">
        <f t="shared" ref="D33:D37" si="9">C33-B33</f>
        <v>23634.520000000019</v>
      </c>
      <c r="E33" s="10"/>
      <c r="F33" s="10"/>
      <c r="G33" s="10"/>
      <c r="H33" s="44" t="s">
        <v>27</v>
      </c>
      <c r="I33" s="45">
        <v>892617.36</v>
      </c>
      <c r="J33" s="45">
        <v>849702</v>
      </c>
      <c r="K33" s="236">
        <f t="shared" ref="K33:K37" si="10">J33-I33</f>
        <v>-42915.359999999986</v>
      </c>
    </row>
    <row r="34" spans="1:14" ht="27" hidden="1" customHeight="1" x14ac:dyDescent="0.2">
      <c r="A34" s="44" t="s">
        <v>28</v>
      </c>
      <c r="B34" s="45">
        <v>3280.30395</v>
      </c>
      <c r="C34" s="45">
        <v>3383.7049749999996</v>
      </c>
      <c r="D34" s="47">
        <f t="shared" si="9"/>
        <v>103.40102499999966</v>
      </c>
      <c r="E34" s="10"/>
      <c r="F34" s="10"/>
      <c r="G34" s="10"/>
      <c r="H34" s="44" t="s">
        <v>28</v>
      </c>
      <c r="I34" s="45">
        <v>3905.2009499999995</v>
      </c>
      <c r="J34" s="45">
        <v>3717.4462499999991</v>
      </c>
      <c r="K34" s="237">
        <f t="shared" si="10"/>
        <v>-187.75470000000041</v>
      </c>
    </row>
    <row r="35" spans="1:14" ht="27" hidden="1" customHeight="1" x14ac:dyDescent="0.2">
      <c r="A35" s="44" t="s">
        <v>29</v>
      </c>
      <c r="B35" s="45">
        <v>51069.937499999993</v>
      </c>
      <c r="C35" s="45">
        <v>52745.362500000003</v>
      </c>
      <c r="D35" s="47">
        <f t="shared" si="9"/>
        <v>1675.4250000000102</v>
      </c>
      <c r="H35" s="44" t="s">
        <v>29</v>
      </c>
      <c r="I35" s="45">
        <v>61195.252500000002</v>
      </c>
      <c r="J35" s="45">
        <v>58153.030833333331</v>
      </c>
      <c r="K35" s="237">
        <f t="shared" si="10"/>
        <v>-3042.2216666666718</v>
      </c>
    </row>
    <row r="36" spans="1:14" ht="27" hidden="1" customHeight="1" x14ac:dyDescent="0.2">
      <c r="A36" s="44" t="s">
        <v>30</v>
      </c>
      <c r="B36" s="48">
        <v>12236.168259499997</v>
      </c>
      <c r="C36" s="48">
        <v>12894.064709750004</v>
      </c>
      <c r="D36" s="50">
        <f t="shared" si="9"/>
        <v>657.89645025000755</v>
      </c>
      <c r="H36" s="44" t="s">
        <v>30</v>
      </c>
      <c r="I36" s="48">
        <v>16305.82292716667</v>
      </c>
      <c r="J36" s="48">
        <v>15049.9586375</v>
      </c>
      <c r="K36" s="238">
        <f t="shared" si="10"/>
        <v>-1255.8642896666697</v>
      </c>
    </row>
    <row r="37" spans="1:14" ht="27" hidden="1" customHeight="1" x14ac:dyDescent="0.2">
      <c r="A37" s="52" t="s">
        <v>31</v>
      </c>
      <c r="B37" s="53">
        <v>30696.865290499998</v>
      </c>
      <c r="C37" s="53">
        <v>31610.99281525</v>
      </c>
      <c r="D37" s="55">
        <f t="shared" si="9"/>
        <v>914.12752475000161</v>
      </c>
      <c r="H37" s="52" t="s">
        <v>31</v>
      </c>
      <c r="I37" s="53">
        <v>36127.628622833334</v>
      </c>
      <c r="J37" s="53">
        <v>34529.025945833331</v>
      </c>
      <c r="K37" s="239">
        <f t="shared" si="10"/>
        <v>-1598.6026770000026</v>
      </c>
    </row>
    <row r="38" spans="1:14" ht="12.75" customHeight="1" x14ac:dyDescent="0.2">
      <c r="A38" s="36"/>
      <c r="B38" s="242" t="s">
        <v>103</v>
      </c>
      <c r="C38" s="36"/>
      <c r="D38" s="39"/>
      <c r="E38" s="10"/>
      <c r="F38" s="10"/>
      <c r="G38" s="10"/>
      <c r="H38" s="39"/>
      <c r="I38" s="36"/>
    </row>
    <row r="39" spans="1:14" ht="12.75" customHeight="1" x14ac:dyDescent="0.2">
      <c r="A39" s="36"/>
      <c r="B39" s="36"/>
      <c r="C39" s="36"/>
      <c r="D39" s="39"/>
      <c r="E39" s="10"/>
      <c r="F39" s="10"/>
      <c r="G39" s="10"/>
      <c r="H39" s="39"/>
      <c r="I39" s="36"/>
    </row>
    <row r="40" spans="1:14" ht="12.75" customHeight="1" x14ac:dyDescent="0.2">
      <c r="A40" s="242"/>
      <c r="B40" s="242"/>
      <c r="C40" s="36"/>
      <c r="D40" s="39"/>
      <c r="E40" s="10"/>
      <c r="F40" s="10"/>
      <c r="G40" s="10"/>
      <c r="H40" s="39"/>
      <c r="I40" s="36"/>
    </row>
    <row r="41" spans="1:14" ht="12.75" customHeight="1" x14ac:dyDescent="0.2">
      <c r="A41" s="36"/>
      <c r="B41" s="36"/>
      <c r="C41" s="36"/>
      <c r="D41" s="39"/>
      <c r="E41" s="10"/>
      <c r="F41" s="10"/>
      <c r="G41" s="10"/>
      <c r="H41" s="39"/>
      <c r="I41" s="36"/>
    </row>
    <row r="42" spans="1:14" ht="12.75" customHeight="1" x14ac:dyDescent="0.2">
      <c r="A42" s="36"/>
      <c r="B42" s="36"/>
      <c r="C42" s="36"/>
      <c r="D42" s="242"/>
      <c r="E42" s="244"/>
      <c r="F42" s="244"/>
      <c r="G42" s="244"/>
      <c r="H42" s="242"/>
      <c r="I42" s="36"/>
    </row>
    <row r="43" spans="1:14" ht="12.75" customHeight="1" x14ac:dyDescent="0.2">
      <c r="A43" s="36"/>
      <c r="B43" s="36"/>
      <c r="C43" s="36"/>
      <c r="D43" s="39"/>
      <c r="E43" s="10"/>
      <c r="F43" s="10"/>
      <c r="G43" s="10"/>
      <c r="H43" s="39"/>
      <c r="I43" s="36"/>
    </row>
    <row r="44" spans="1:14" ht="12.75" customHeight="1" x14ac:dyDescent="0.2">
      <c r="A44" s="36"/>
      <c r="B44" s="36"/>
      <c r="C44" s="36"/>
      <c r="D44" s="39"/>
      <c r="E44" s="10"/>
      <c r="F44" s="10"/>
      <c r="G44" s="10"/>
      <c r="H44" s="39"/>
      <c r="I44" s="36"/>
    </row>
    <row r="45" spans="1:14" ht="12.75" customHeight="1" x14ac:dyDescent="0.2">
      <c r="A45" s="36"/>
      <c r="B45" s="36"/>
      <c r="C45" s="36"/>
      <c r="D45" s="39"/>
      <c r="E45" s="10"/>
      <c r="F45" s="10"/>
      <c r="G45" s="10"/>
      <c r="H45" s="39"/>
      <c r="I45" s="36"/>
    </row>
    <row r="46" spans="1:14" ht="12.75" customHeight="1" x14ac:dyDescent="0.2">
      <c r="A46" s="36"/>
      <c r="B46" s="36"/>
      <c r="C46" s="36"/>
      <c r="D46" s="39"/>
      <c r="E46" s="10"/>
      <c r="F46" s="10"/>
      <c r="G46" s="10"/>
      <c r="H46" s="39"/>
      <c r="I46" s="36"/>
    </row>
    <row r="47" spans="1:14" ht="12.75" customHeight="1" x14ac:dyDescent="0.2">
      <c r="A47" s="36"/>
      <c r="B47" s="36"/>
      <c r="C47" s="36"/>
      <c r="D47" s="39"/>
      <c r="E47" s="10"/>
      <c r="F47" s="10"/>
      <c r="G47" s="10"/>
      <c r="H47" s="39"/>
      <c r="I47" s="36"/>
      <c r="N47">
        <v>1274016</v>
      </c>
    </row>
    <row r="48" spans="1:14" ht="12.75" customHeight="1" x14ac:dyDescent="0.2">
      <c r="A48" s="36"/>
      <c r="B48" s="36"/>
      <c r="C48" s="36"/>
      <c r="D48" s="39"/>
      <c r="E48" s="10"/>
      <c r="F48" s="10"/>
      <c r="G48" s="10"/>
      <c r="H48" s="39"/>
      <c r="I48" s="36"/>
    </row>
    <row r="49" spans="1:9" ht="12.75" customHeight="1" x14ac:dyDescent="0.2">
      <c r="A49" s="242"/>
      <c r="B49" s="242"/>
      <c r="C49" s="36"/>
      <c r="D49" s="39"/>
      <c r="E49" s="10"/>
      <c r="F49" s="10"/>
      <c r="G49" s="10"/>
      <c r="H49" s="39"/>
      <c r="I49" s="36"/>
    </row>
    <row r="50" spans="1:9" ht="12.75" customHeight="1" x14ac:dyDescent="0.2">
      <c r="A50" s="36"/>
      <c r="B50" s="36"/>
      <c r="C50" s="36"/>
      <c r="D50" s="39"/>
      <c r="E50" s="10"/>
      <c r="F50" s="10"/>
      <c r="G50" s="10"/>
      <c r="H50" s="39"/>
      <c r="I50" s="36"/>
    </row>
    <row r="51" spans="1:9" ht="12.75" customHeight="1" x14ac:dyDescent="0.2">
      <c r="A51" s="36"/>
      <c r="B51" s="36"/>
      <c r="C51" s="36"/>
      <c r="D51" s="39"/>
      <c r="E51" s="10"/>
      <c r="F51" s="10"/>
      <c r="G51" s="10"/>
      <c r="H51" s="39"/>
      <c r="I51" s="36"/>
    </row>
    <row r="52" spans="1:9" ht="12.75" customHeight="1" x14ac:dyDescent="0.2">
      <c r="A52" s="36"/>
      <c r="B52" s="36"/>
      <c r="C52" s="36"/>
      <c r="D52" s="39"/>
      <c r="E52" s="20"/>
      <c r="F52" s="10"/>
      <c r="G52" s="10"/>
      <c r="H52" s="39"/>
      <c r="I52" s="36"/>
    </row>
    <row r="53" spans="1:9" ht="12.75" customHeight="1" x14ac:dyDescent="0.2">
      <c r="A53" s="36"/>
      <c r="B53" s="36"/>
      <c r="C53" s="36"/>
      <c r="D53" s="39"/>
      <c r="E53" s="20"/>
      <c r="F53" s="10"/>
      <c r="G53" s="10"/>
      <c r="H53" s="39"/>
      <c r="I53" s="36"/>
    </row>
    <row r="54" spans="1:9" ht="12.75" customHeight="1" x14ac:dyDescent="0.2">
      <c r="A54" s="36"/>
      <c r="B54" s="36"/>
      <c r="C54" s="36"/>
      <c r="D54" s="39"/>
      <c r="E54" s="20"/>
      <c r="F54" s="10"/>
      <c r="G54" s="10"/>
      <c r="H54" s="39"/>
      <c r="I54" s="36"/>
    </row>
    <row r="55" spans="1:9" ht="12.75" customHeight="1" x14ac:dyDescent="0.2">
      <c r="A55" s="36"/>
      <c r="B55" s="36"/>
      <c r="C55" s="36"/>
      <c r="D55" s="39"/>
      <c r="E55" s="20"/>
      <c r="F55" s="10"/>
      <c r="G55" s="10"/>
      <c r="H55" s="39"/>
      <c r="I55" s="36"/>
    </row>
    <row r="56" spans="1:9" ht="12.75" customHeight="1" x14ac:dyDescent="0.2">
      <c r="A56" s="36"/>
      <c r="B56" s="36"/>
      <c r="C56" s="36"/>
      <c r="D56" s="39"/>
      <c r="E56" s="20"/>
      <c r="F56" s="10"/>
      <c r="G56" s="10"/>
      <c r="H56" s="39"/>
      <c r="I56" s="36"/>
    </row>
    <row r="57" spans="1:9" ht="12.75" customHeight="1" x14ac:dyDescent="0.2">
      <c r="A57" s="36"/>
      <c r="B57" s="36"/>
      <c r="C57" s="36"/>
      <c r="D57" s="39"/>
      <c r="E57" s="10"/>
      <c r="F57" s="10"/>
      <c r="G57" s="10"/>
      <c r="H57" s="39"/>
      <c r="I57" s="36"/>
    </row>
    <row r="58" spans="1:9" ht="12.75" customHeight="1" x14ac:dyDescent="0.2">
      <c r="A58" s="36"/>
      <c r="B58" s="36"/>
      <c r="C58" s="36"/>
      <c r="D58" s="39"/>
      <c r="E58" s="10"/>
      <c r="F58" s="10"/>
      <c r="G58" s="10"/>
      <c r="H58" s="39"/>
      <c r="I58" s="36"/>
    </row>
    <row r="59" spans="1:9" ht="12.75" customHeight="1" x14ac:dyDescent="0.2">
      <c r="A59" s="36"/>
      <c r="B59" s="36"/>
      <c r="C59" s="36"/>
      <c r="D59" s="39"/>
      <c r="E59" s="10"/>
      <c r="F59" s="10"/>
      <c r="G59" s="10"/>
      <c r="H59" s="39"/>
      <c r="I59" s="36"/>
    </row>
    <row r="60" spans="1:9" ht="12.75" customHeight="1" x14ac:dyDescent="0.2">
      <c r="A60" s="36"/>
      <c r="B60" s="36"/>
      <c r="C60" s="36"/>
      <c r="D60" s="39"/>
      <c r="E60" s="10"/>
      <c r="F60" s="10"/>
      <c r="G60" s="10"/>
      <c r="H60" s="39"/>
      <c r="I60" s="36"/>
    </row>
    <row r="61" spans="1:9" ht="12.75" customHeight="1" x14ac:dyDescent="0.2">
      <c r="A61" s="36"/>
      <c r="B61" s="36"/>
      <c r="C61" s="36"/>
      <c r="D61" s="39"/>
      <c r="E61" s="10"/>
      <c r="F61" s="10"/>
      <c r="G61" s="10"/>
      <c r="H61" s="39"/>
      <c r="I61" s="36"/>
    </row>
    <row r="62" spans="1:9" ht="12.75" customHeight="1" x14ac:dyDescent="0.2">
      <c r="A62" s="36"/>
      <c r="B62" s="36"/>
      <c r="C62" s="36"/>
      <c r="D62" s="39"/>
      <c r="E62" s="10"/>
      <c r="F62" s="10"/>
      <c r="G62" s="10"/>
      <c r="H62" s="39"/>
      <c r="I62" s="36"/>
    </row>
    <row r="63" spans="1:9" ht="12.75" customHeight="1" x14ac:dyDescent="0.2">
      <c r="A63" s="36"/>
      <c r="B63" s="36"/>
      <c r="C63" s="36"/>
      <c r="D63" s="39"/>
      <c r="E63" s="10"/>
      <c r="F63" s="10"/>
      <c r="G63" s="10"/>
      <c r="H63" s="39"/>
      <c r="I63" s="36"/>
    </row>
    <row r="64" spans="1:9" ht="12.75" customHeight="1" x14ac:dyDescent="0.2">
      <c r="A64" s="36"/>
      <c r="B64" s="36"/>
      <c r="C64" s="36"/>
      <c r="D64" s="39"/>
      <c r="E64" s="10"/>
      <c r="F64" s="10"/>
      <c r="G64" s="10"/>
      <c r="H64" s="39"/>
      <c r="I64" s="36"/>
    </row>
    <row r="65" spans="1:9" ht="12.75" customHeight="1" x14ac:dyDescent="0.2">
      <c r="A65" s="36"/>
      <c r="B65" s="36"/>
      <c r="C65" s="36"/>
      <c r="D65" s="39"/>
      <c r="E65" s="10"/>
      <c r="F65" s="10"/>
      <c r="G65" s="10"/>
      <c r="H65" s="39"/>
      <c r="I65" s="36"/>
    </row>
    <row r="66" spans="1:9" ht="12.75" customHeight="1" x14ac:dyDescent="0.2">
      <c r="A66" s="36"/>
      <c r="B66" s="36"/>
      <c r="C66" s="36"/>
      <c r="D66" s="39"/>
      <c r="E66" s="10"/>
      <c r="F66" s="10"/>
      <c r="G66" s="10"/>
      <c r="H66" s="39"/>
      <c r="I66" s="36"/>
    </row>
    <row r="67" spans="1:9" ht="12.75" customHeight="1" x14ac:dyDescent="0.2">
      <c r="A67" s="36"/>
      <c r="B67" s="36"/>
      <c r="C67" s="36"/>
      <c r="D67" s="39"/>
      <c r="E67" s="10"/>
      <c r="F67" s="10"/>
      <c r="G67" s="10"/>
      <c r="H67" s="39"/>
      <c r="I67" s="36"/>
    </row>
    <row r="68" spans="1:9" ht="12.75" customHeight="1" x14ac:dyDescent="0.2">
      <c r="A68" s="36"/>
      <c r="B68" s="36"/>
      <c r="C68" s="36"/>
      <c r="D68" s="39"/>
      <c r="E68" s="10"/>
      <c r="F68" s="10"/>
      <c r="G68" s="10"/>
      <c r="H68" s="39"/>
      <c r="I68" s="36"/>
    </row>
    <row r="69" spans="1:9" ht="12.75" customHeight="1" x14ac:dyDescent="0.2">
      <c r="A69" s="36"/>
      <c r="B69" s="36"/>
      <c r="C69" s="36"/>
      <c r="D69" s="39"/>
      <c r="E69" s="10"/>
      <c r="F69" s="10"/>
      <c r="G69" s="10"/>
      <c r="H69" s="39"/>
      <c r="I69" s="36"/>
    </row>
    <row r="70" spans="1:9" ht="12.75" customHeight="1" x14ac:dyDescent="0.2">
      <c r="A70" s="36"/>
      <c r="B70" s="36"/>
      <c r="C70" s="36"/>
      <c r="D70" s="39"/>
      <c r="E70" s="10"/>
      <c r="F70" s="10"/>
      <c r="G70" s="10"/>
      <c r="H70" s="39"/>
      <c r="I70" s="36"/>
    </row>
    <row r="71" spans="1:9" ht="12.75" customHeight="1" x14ac:dyDescent="0.2">
      <c r="A71" s="36"/>
      <c r="B71" s="36"/>
      <c r="C71" s="36"/>
      <c r="D71" s="39"/>
      <c r="E71" s="10"/>
      <c r="F71" s="10"/>
      <c r="G71" s="10"/>
      <c r="H71" s="39"/>
      <c r="I71" s="36"/>
    </row>
    <row r="72" spans="1:9" ht="12.75" customHeight="1" x14ac:dyDescent="0.2">
      <c r="A72" s="36"/>
      <c r="B72" s="36"/>
      <c r="C72" s="36"/>
      <c r="D72" s="39"/>
      <c r="E72" s="10"/>
      <c r="F72" s="10"/>
      <c r="G72" s="10"/>
      <c r="H72" s="39"/>
      <c r="I72" s="36"/>
    </row>
    <row r="73" spans="1:9" ht="12.75" customHeight="1" x14ac:dyDescent="0.2">
      <c r="A73" s="36"/>
      <c r="B73" s="36"/>
      <c r="C73" s="36"/>
      <c r="D73" s="39"/>
      <c r="E73" s="10"/>
      <c r="F73" s="10"/>
      <c r="G73" s="10"/>
      <c r="H73" s="39"/>
      <c r="I73" s="36"/>
    </row>
    <row r="74" spans="1:9" ht="12.75" customHeight="1" x14ac:dyDescent="0.2">
      <c r="A74" s="36"/>
      <c r="B74" s="36"/>
      <c r="C74" s="36"/>
      <c r="D74" s="39"/>
      <c r="E74" s="10"/>
      <c r="F74" s="10"/>
      <c r="G74" s="10"/>
      <c r="H74" s="39"/>
      <c r="I74" s="36"/>
    </row>
    <row r="75" spans="1:9" ht="12.75" customHeight="1" x14ac:dyDescent="0.2">
      <c r="A75" s="36"/>
      <c r="B75" s="36"/>
      <c r="C75" s="36"/>
      <c r="D75" s="39"/>
      <c r="E75" s="10"/>
      <c r="F75" s="10"/>
      <c r="G75" s="10"/>
      <c r="H75" s="39"/>
      <c r="I75" s="36"/>
    </row>
    <row r="76" spans="1:9" ht="12.75" customHeight="1" x14ac:dyDescent="0.2">
      <c r="A76" s="36"/>
      <c r="B76" s="36"/>
      <c r="C76" s="36"/>
      <c r="D76" s="39"/>
      <c r="E76" s="10"/>
      <c r="F76" s="10"/>
      <c r="G76" s="10"/>
      <c r="H76" s="39"/>
      <c r="I76" s="36"/>
    </row>
    <row r="77" spans="1:9" ht="12.75" customHeight="1" x14ac:dyDescent="0.2">
      <c r="A77" s="36"/>
      <c r="B77" s="36"/>
      <c r="C77" s="36"/>
      <c r="D77" s="39"/>
      <c r="E77" s="10"/>
      <c r="F77" s="10"/>
      <c r="G77" s="10"/>
      <c r="H77" s="39"/>
      <c r="I77" s="36"/>
    </row>
    <row r="78" spans="1:9" ht="12.75" customHeight="1" x14ac:dyDescent="0.2">
      <c r="A78" s="36"/>
      <c r="B78" s="36"/>
      <c r="C78" s="36"/>
      <c r="D78" s="39"/>
      <c r="E78" s="10"/>
      <c r="F78" s="10"/>
      <c r="G78" s="10"/>
      <c r="H78" s="39"/>
      <c r="I78" s="36"/>
    </row>
    <row r="79" spans="1:9" ht="12.75" customHeight="1" x14ac:dyDescent="0.2">
      <c r="A79" s="36"/>
      <c r="B79" s="36"/>
      <c r="C79" s="36"/>
      <c r="D79" s="39"/>
      <c r="E79" s="10"/>
      <c r="F79" s="10"/>
      <c r="G79" s="10"/>
      <c r="H79" s="39"/>
      <c r="I79" s="36"/>
    </row>
    <row r="80" spans="1:9" ht="12.75" customHeight="1" x14ac:dyDescent="0.2">
      <c r="A80" s="36"/>
      <c r="B80" s="36"/>
      <c r="C80" s="36"/>
      <c r="D80" s="39"/>
      <c r="E80" s="10"/>
      <c r="F80" s="10"/>
      <c r="G80" s="10"/>
      <c r="H80" s="39"/>
      <c r="I80" s="36"/>
    </row>
    <row r="81" spans="1:9" ht="12.75" customHeight="1" x14ac:dyDescent="0.2">
      <c r="A81" s="36"/>
      <c r="B81" s="36"/>
      <c r="C81" s="36"/>
      <c r="D81" s="39"/>
      <c r="E81" s="10"/>
      <c r="F81" s="10"/>
      <c r="G81" s="10"/>
      <c r="H81" s="39"/>
      <c r="I81" s="36"/>
    </row>
    <row r="82" spans="1:9" ht="12.75" customHeight="1" x14ac:dyDescent="0.2">
      <c r="A82" s="36"/>
      <c r="B82" s="36"/>
      <c r="C82" s="36"/>
      <c r="D82" s="39"/>
      <c r="E82" s="10"/>
      <c r="F82" s="10"/>
      <c r="G82" s="10"/>
      <c r="H82" s="39"/>
      <c r="I82" s="36"/>
    </row>
    <row r="83" spans="1:9" ht="12.75" customHeight="1" x14ac:dyDescent="0.2">
      <c r="A83" s="36"/>
      <c r="B83" s="36"/>
      <c r="C83" s="36"/>
      <c r="D83" s="39"/>
      <c r="E83" s="10"/>
      <c r="F83" s="10"/>
      <c r="G83" s="10"/>
      <c r="H83" s="39"/>
      <c r="I83" s="36"/>
    </row>
    <row r="84" spans="1:9" ht="12.75" customHeight="1" x14ac:dyDescent="0.2">
      <c r="A84" s="36"/>
      <c r="B84" s="36"/>
      <c r="C84" s="36"/>
      <c r="D84" s="39"/>
      <c r="E84" s="10"/>
      <c r="F84" s="10"/>
      <c r="G84" s="10"/>
      <c r="H84" s="39"/>
      <c r="I84" s="36"/>
    </row>
    <row r="85" spans="1:9" ht="12.75" customHeight="1" x14ac:dyDescent="0.2">
      <c r="A85" s="36"/>
      <c r="B85" s="36"/>
      <c r="C85" s="36"/>
      <c r="D85" s="39"/>
      <c r="E85" s="10"/>
      <c r="F85" s="10"/>
      <c r="G85" s="10"/>
      <c r="H85" s="39"/>
      <c r="I85" s="36"/>
    </row>
    <row r="86" spans="1:9" ht="12.75" customHeight="1" x14ac:dyDescent="0.2">
      <c r="A86" s="36"/>
      <c r="B86" s="36"/>
      <c r="C86" s="36"/>
      <c r="D86" s="39"/>
      <c r="E86" s="10"/>
      <c r="F86" s="10"/>
      <c r="G86" s="10"/>
      <c r="H86" s="39"/>
      <c r="I86" s="36"/>
    </row>
    <row r="87" spans="1:9" ht="12.75" customHeight="1" x14ac:dyDescent="0.2">
      <c r="A87" s="36"/>
      <c r="B87" s="36"/>
      <c r="C87" s="36"/>
      <c r="D87" s="39"/>
      <c r="E87" s="10"/>
      <c r="F87" s="10"/>
      <c r="G87" s="10"/>
      <c r="H87" s="39"/>
      <c r="I87" s="36"/>
    </row>
    <row r="88" spans="1:9" ht="12.75" customHeight="1" x14ac:dyDescent="0.2">
      <c r="A88" s="36"/>
      <c r="B88" s="36"/>
      <c r="C88" s="36"/>
      <c r="D88" s="39"/>
      <c r="E88" s="10"/>
      <c r="F88" s="10"/>
      <c r="G88" s="10"/>
      <c r="H88" s="39"/>
      <c r="I88" s="36"/>
    </row>
    <row r="89" spans="1:9" ht="12.75" customHeight="1" x14ac:dyDescent="0.2">
      <c r="A89" s="36"/>
      <c r="B89" s="36"/>
      <c r="C89" s="36"/>
      <c r="D89" s="39"/>
      <c r="E89" s="10"/>
      <c r="F89" s="10"/>
      <c r="G89" s="10"/>
      <c r="H89" s="39"/>
      <c r="I89" s="36"/>
    </row>
    <row r="90" spans="1:9" ht="12.75" customHeight="1" x14ac:dyDescent="0.2">
      <c r="A90" s="36"/>
      <c r="B90" s="36"/>
      <c r="C90" s="36"/>
      <c r="D90" s="39"/>
      <c r="E90" s="10"/>
      <c r="F90" s="10"/>
      <c r="G90" s="10"/>
      <c r="H90" s="39"/>
      <c r="I90" s="36"/>
    </row>
    <row r="91" spans="1:9" ht="12.75" customHeight="1" x14ac:dyDescent="0.2">
      <c r="A91" s="36"/>
      <c r="B91" s="36"/>
      <c r="C91" s="36"/>
      <c r="D91" s="39"/>
      <c r="E91" s="10"/>
      <c r="F91" s="10"/>
      <c r="G91" s="10"/>
      <c r="H91" s="39"/>
      <c r="I91" s="36"/>
    </row>
    <row r="92" spans="1:9" ht="12.75" customHeight="1" x14ac:dyDescent="0.2">
      <c r="A92" s="36"/>
      <c r="B92" s="36"/>
      <c r="C92" s="36"/>
      <c r="D92" s="39"/>
      <c r="E92" s="10"/>
      <c r="F92" s="10"/>
      <c r="G92" s="10"/>
      <c r="H92" s="39"/>
      <c r="I92" s="36"/>
    </row>
    <row r="93" spans="1:9" ht="12.75" customHeight="1" x14ac:dyDescent="0.2">
      <c r="A93" s="36"/>
      <c r="B93" s="36"/>
      <c r="C93" s="36"/>
      <c r="D93" s="39"/>
      <c r="E93" s="10"/>
      <c r="F93" s="10"/>
      <c r="G93" s="10"/>
      <c r="H93" s="39"/>
      <c r="I93" s="36"/>
    </row>
    <row r="94" spans="1:9" ht="12.75" customHeight="1" x14ac:dyDescent="0.2">
      <c r="A94" s="36"/>
      <c r="B94" s="36"/>
      <c r="C94" s="36"/>
      <c r="D94" s="39"/>
      <c r="E94" s="10"/>
      <c r="F94" s="10"/>
      <c r="G94" s="10"/>
      <c r="H94" s="39"/>
      <c r="I94" s="36"/>
    </row>
    <row r="95" spans="1:9" ht="12.75" customHeight="1" x14ac:dyDescent="0.2">
      <c r="A95" s="36"/>
      <c r="B95" s="36"/>
      <c r="C95" s="36"/>
      <c r="D95" s="39"/>
      <c r="E95" s="10"/>
      <c r="F95" s="10"/>
      <c r="G95" s="10"/>
      <c r="H95" s="39"/>
      <c r="I95" s="36"/>
    </row>
    <row r="96" spans="1:9" ht="12.75" customHeight="1" x14ac:dyDescent="0.2">
      <c r="A96" s="36"/>
      <c r="B96" s="36"/>
      <c r="C96" s="36"/>
      <c r="D96" s="39"/>
      <c r="E96" s="10"/>
      <c r="F96" s="10"/>
      <c r="G96" s="10"/>
      <c r="H96" s="39"/>
      <c r="I96" s="36"/>
    </row>
    <row r="97" spans="1:9" ht="12.75" customHeight="1" x14ac:dyDescent="0.2">
      <c r="A97" s="36"/>
      <c r="B97" s="36"/>
      <c r="C97" s="36"/>
      <c r="D97" s="39"/>
      <c r="E97" s="10"/>
      <c r="F97" s="10"/>
      <c r="G97" s="10"/>
      <c r="H97" s="39"/>
      <c r="I97" s="36"/>
    </row>
    <row r="98" spans="1:9" ht="12.75" customHeight="1" x14ac:dyDescent="0.2">
      <c r="A98" s="36"/>
      <c r="B98" s="36"/>
      <c r="C98" s="36"/>
      <c r="D98" s="39"/>
      <c r="E98" s="10"/>
      <c r="F98" s="10"/>
      <c r="G98" s="10"/>
      <c r="H98" s="39"/>
      <c r="I98" s="36"/>
    </row>
    <row r="99" spans="1:9" ht="12.75" customHeight="1" x14ac:dyDescent="0.2">
      <c r="A99" s="36"/>
      <c r="B99" s="36"/>
      <c r="C99" s="36"/>
      <c r="D99" s="39"/>
      <c r="E99" s="10"/>
      <c r="F99" s="10"/>
      <c r="G99" s="10"/>
      <c r="H99" s="39"/>
      <c r="I99" s="36"/>
    </row>
    <row r="100" spans="1:9" ht="12.75" customHeight="1" x14ac:dyDescent="0.2">
      <c r="A100" s="36"/>
      <c r="B100" s="36"/>
      <c r="C100" s="36"/>
      <c r="D100" s="39"/>
      <c r="E100" s="10"/>
      <c r="F100" s="10"/>
      <c r="G100" s="10"/>
      <c r="H100" s="39"/>
      <c r="I100" s="36"/>
    </row>
    <row r="101" spans="1:9" ht="12.75" customHeight="1" x14ac:dyDescent="0.2">
      <c r="A101" s="36"/>
      <c r="B101" s="36"/>
      <c r="C101" s="36"/>
      <c r="D101" s="39"/>
      <c r="E101" s="10"/>
      <c r="F101" s="10"/>
      <c r="G101" s="10"/>
      <c r="H101" s="39"/>
      <c r="I101" s="36"/>
    </row>
    <row r="102" spans="1:9" ht="12.75" customHeight="1" x14ac:dyDescent="0.2">
      <c r="A102" s="36"/>
      <c r="B102" s="36"/>
      <c r="C102" s="36"/>
      <c r="D102" s="39"/>
      <c r="E102" s="10"/>
      <c r="F102" s="10"/>
      <c r="G102" s="10"/>
      <c r="H102" s="39"/>
      <c r="I102" s="36"/>
    </row>
    <row r="103" spans="1:9" ht="12.75" customHeight="1" x14ac:dyDescent="0.2">
      <c r="A103" s="36"/>
      <c r="B103" s="36"/>
      <c r="C103" s="36"/>
      <c r="D103" s="39"/>
      <c r="E103" s="10"/>
      <c r="F103" s="10"/>
      <c r="G103" s="10"/>
      <c r="H103" s="39"/>
      <c r="I103" s="36"/>
    </row>
    <row r="104" spans="1:9" ht="12.75" customHeight="1" x14ac:dyDescent="0.2">
      <c r="A104" s="36"/>
      <c r="B104" s="36"/>
      <c r="C104" s="36"/>
      <c r="D104" s="39"/>
      <c r="E104" s="10"/>
      <c r="F104" s="10"/>
      <c r="G104" s="10"/>
      <c r="H104" s="39"/>
      <c r="I104" s="36"/>
    </row>
    <row r="105" spans="1:9" ht="12.75" customHeight="1" x14ac:dyDescent="0.2">
      <c r="A105" s="36"/>
      <c r="B105" s="36"/>
      <c r="C105" s="36"/>
      <c r="D105" s="39"/>
      <c r="E105" s="10"/>
      <c r="F105" s="10"/>
      <c r="G105" s="10"/>
      <c r="H105" s="39"/>
      <c r="I105" s="36"/>
    </row>
    <row r="106" spans="1:9" ht="12.75" customHeight="1" x14ac:dyDescent="0.2">
      <c r="A106" s="36"/>
      <c r="B106" s="36"/>
      <c r="C106" s="36"/>
      <c r="D106" s="39"/>
      <c r="E106" s="10"/>
      <c r="F106" s="10"/>
      <c r="G106" s="10"/>
      <c r="H106" s="39"/>
      <c r="I106" s="36"/>
    </row>
    <row r="107" spans="1:9" ht="12.75" customHeight="1" x14ac:dyDescent="0.2">
      <c r="A107" s="36"/>
      <c r="B107" s="36"/>
      <c r="C107" s="36"/>
      <c r="D107" s="39"/>
      <c r="E107" s="10"/>
      <c r="F107" s="10"/>
      <c r="G107" s="10"/>
      <c r="H107" s="39"/>
      <c r="I107" s="36"/>
    </row>
    <row r="108" spans="1:9" ht="12.75" customHeight="1" x14ac:dyDescent="0.2">
      <c r="A108" s="36"/>
      <c r="B108" s="36"/>
      <c r="C108" s="36"/>
      <c r="D108" s="39"/>
      <c r="E108" s="10"/>
      <c r="F108" s="10"/>
      <c r="G108" s="10"/>
      <c r="H108" s="39"/>
      <c r="I108" s="36"/>
    </row>
    <row r="109" spans="1:9" ht="12.75" customHeight="1" x14ac:dyDescent="0.2">
      <c r="A109" s="36"/>
      <c r="B109" s="36"/>
      <c r="C109" s="36"/>
      <c r="D109" s="39"/>
      <c r="E109" s="10"/>
      <c r="F109" s="10"/>
      <c r="G109" s="10"/>
      <c r="H109" s="39"/>
      <c r="I109" s="36"/>
    </row>
    <row r="110" spans="1:9" ht="12.75" customHeight="1" x14ac:dyDescent="0.2">
      <c r="A110" s="36"/>
      <c r="B110" s="36"/>
      <c r="C110" s="36"/>
      <c r="D110" s="39"/>
      <c r="E110" s="10"/>
      <c r="F110" s="10"/>
      <c r="G110" s="10"/>
      <c r="H110" s="39"/>
      <c r="I110" s="36"/>
    </row>
    <row r="111" spans="1:9" ht="12.75" customHeight="1" x14ac:dyDescent="0.2">
      <c r="A111" s="36"/>
      <c r="B111" s="36"/>
      <c r="C111" s="36"/>
      <c r="D111" s="39"/>
      <c r="E111" s="10"/>
      <c r="F111" s="10"/>
      <c r="G111" s="10"/>
      <c r="H111" s="39"/>
      <c r="I111" s="36"/>
    </row>
    <row r="112" spans="1:9" ht="12.75" customHeight="1" x14ac:dyDescent="0.2">
      <c r="A112" s="36"/>
      <c r="B112" s="36"/>
      <c r="C112" s="36"/>
      <c r="D112" s="39"/>
      <c r="E112" s="10"/>
      <c r="F112" s="10"/>
      <c r="G112" s="10"/>
      <c r="H112" s="39"/>
      <c r="I112" s="36"/>
    </row>
    <row r="113" spans="1:9" ht="12.75" customHeight="1" x14ac:dyDescent="0.2">
      <c r="A113" s="36"/>
      <c r="B113" s="36"/>
      <c r="C113" s="36"/>
      <c r="D113" s="39"/>
      <c r="E113" s="10"/>
      <c r="F113" s="10"/>
      <c r="G113" s="10"/>
      <c r="H113" s="39"/>
      <c r="I113" s="36"/>
    </row>
    <row r="114" spans="1:9" ht="12.75" customHeight="1" x14ac:dyDescent="0.2">
      <c r="A114" s="36"/>
      <c r="B114" s="36"/>
      <c r="C114" s="36"/>
      <c r="D114" s="39"/>
      <c r="E114" s="10"/>
      <c r="F114" s="10"/>
      <c r="G114" s="10"/>
      <c r="H114" s="39"/>
      <c r="I114" s="36"/>
    </row>
    <row r="115" spans="1:9" ht="12.75" customHeight="1" x14ac:dyDescent="0.2">
      <c r="A115" s="36"/>
      <c r="B115" s="36"/>
      <c r="C115" s="36"/>
      <c r="D115" s="39"/>
      <c r="E115" s="10"/>
      <c r="F115" s="10"/>
      <c r="G115" s="10"/>
      <c r="H115" s="39"/>
      <c r="I115" s="36"/>
    </row>
    <row r="116" spans="1:9" ht="12.75" customHeight="1" x14ac:dyDescent="0.2">
      <c r="A116" s="36"/>
      <c r="B116" s="36"/>
      <c r="C116" s="36"/>
      <c r="D116" s="39"/>
      <c r="E116" s="10"/>
      <c r="F116" s="10"/>
      <c r="G116" s="10"/>
      <c r="H116" s="39"/>
      <c r="I116" s="36"/>
    </row>
    <row r="117" spans="1:9" ht="12.75" customHeight="1" x14ac:dyDescent="0.2">
      <c r="A117" s="36"/>
      <c r="B117" s="36"/>
      <c r="C117" s="36"/>
      <c r="D117" s="39"/>
      <c r="E117" s="10"/>
      <c r="F117" s="10"/>
      <c r="G117" s="10"/>
      <c r="H117" s="39"/>
      <c r="I117" s="36"/>
    </row>
    <row r="118" spans="1:9" ht="12.75" customHeight="1" x14ac:dyDescent="0.2">
      <c r="A118" s="36"/>
      <c r="B118" s="36"/>
      <c r="C118" s="36"/>
      <c r="D118" s="39"/>
      <c r="E118" s="10"/>
      <c r="F118" s="10"/>
      <c r="G118" s="10"/>
      <c r="H118" s="39"/>
      <c r="I118" s="36"/>
    </row>
    <row r="119" spans="1:9" ht="12.75" customHeight="1" x14ac:dyDescent="0.2">
      <c r="A119" s="36"/>
      <c r="B119" s="36"/>
      <c r="C119" s="36"/>
      <c r="D119" s="39"/>
      <c r="E119" s="10"/>
      <c r="F119" s="10"/>
      <c r="G119" s="10"/>
      <c r="H119" s="39"/>
      <c r="I119" s="36"/>
    </row>
    <row r="120" spans="1:9" ht="12.75" customHeight="1" x14ac:dyDescent="0.2">
      <c r="A120" s="36"/>
      <c r="B120" s="36"/>
      <c r="C120" s="36"/>
      <c r="D120" s="39"/>
      <c r="E120" s="10"/>
      <c r="F120" s="10"/>
      <c r="G120" s="10"/>
      <c r="H120" s="39"/>
      <c r="I120" s="36"/>
    </row>
    <row r="121" spans="1:9" ht="12.75" customHeight="1" x14ac:dyDescent="0.2">
      <c r="A121" s="36"/>
      <c r="B121" s="36"/>
      <c r="C121" s="36"/>
      <c r="D121" s="39"/>
      <c r="E121" s="10"/>
      <c r="F121" s="10"/>
      <c r="G121" s="10"/>
      <c r="H121" s="39"/>
      <c r="I121" s="36"/>
    </row>
    <row r="122" spans="1:9" ht="12.75" customHeight="1" x14ac:dyDescent="0.2">
      <c r="A122" s="36"/>
      <c r="B122" s="36"/>
      <c r="C122" s="36"/>
      <c r="D122" s="39"/>
      <c r="E122" s="10"/>
      <c r="F122" s="10"/>
      <c r="G122" s="10"/>
      <c r="H122" s="39"/>
      <c r="I122" s="36"/>
    </row>
    <row r="123" spans="1:9" ht="12.75" customHeight="1" x14ac:dyDescent="0.2">
      <c r="A123" s="36"/>
      <c r="B123" s="36"/>
      <c r="C123" s="36"/>
      <c r="D123" s="39"/>
      <c r="E123" s="10"/>
      <c r="F123" s="10"/>
      <c r="G123" s="10"/>
      <c r="H123" s="39"/>
      <c r="I123" s="36"/>
    </row>
    <row r="124" spans="1:9" ht="12.75" customHeight="1" x14ac:dyDescent="0.2">
      <c r="A124" s="36"/>
      <c r="B124" s="36"/>
      <c r="C124" s="36"/>
      <c r="D124" s="39"/>
      <c r="E124" s="10"/>
      <c r="F124" s="10"/>
      <c r="G124" s="10"/>
      <c r="H124" s="39"/>
      <c r="I124" s="36"/>
    </row>
    <row r="125" spans="1:9" ht="12.75" customHeight="1" x14ac:dyDescent="0.2">
      <c r="A125" s="36"/>
      <c r="B125" s="36"/>
      <c r="C125" s="36"/>
      <c r="D125" s="39"/>
      <c r="E125" s="10"/>
      <c r="F125" s="10"/>
      <c r="G125" s="10"/>
      <c r="H125" s="39"/>
      <c r="I125" s="36"/>
    </row>
    <row r="126" spans="1:9" ht="12.75" customHeight="1" x14ac:dyDescent="0.2">
      <c r="A126" s="36"/>
      <c r="B126" s="36"/>
      <c r="C126" s="36"/>
      <c r="D126" s="39"/>
      <c r="E126" s="10"/>
      <c r="F126" s="10"/>
      <c r="G126" s="10"/>
      <c r="H126" s="39"/>
      <c r="I126" s="36"/>
    </row>
    <row r="127" spans="1:9" ht="12.75" customHeight="1" x14ac:dyDescent="0.2">
      <c r="A127" s="36"/>
      <c r="B127" s="36"/>
      <c r="C127" s="36"/>
      <c r="D127" s="39"/>
      <c r="E127" s="10"/>
      <c r="F127" s="10"/>
      <c r="G127" s="10"/>
      <c r="H127" s="39"/>
      <c r="I127" s="36"/>
    </row>
    <row r="128" spans="1:9" ht="12.75" customHeight="1" x14ac:dyDescent="0.2">
      <c r="A128" s="36"/>
      <c r="B128" s="36"/>
      <c r="C128" s="36"/>
      <c r="D128" s="39"/>
      <c r="E128" s="10"/>
      <c r="F128" s="10"/>
      <c r="G128" s="10"/>
      <c r="H128" s="39"/>
      <c r="I128" s="36"/>
    </row>
    <row r="129" spans="1:9" ht="12.75" customHeight="1" x14ac:dyDescent="0.2">
      <c r="A129" s="36"/>
      <c r="B129" s="36"/>
      <c r="C129" s="36"/>
      <c r="D129" s="39"/>
      <c r="E129" s="10"/>
      <c r="F129" s="10"/>
      <c r="G129" s="10"/>
      <c r="H129" s="39"/>
      <c r="I129" s="36"/>
    </row>
    <row r="130" spans="1:9" ht="12.75" customHeight="1" x14ac:dyDescent="0.2">
      <c r="A130" s="36"/>
      <c r="B130" s="36"/>
      <c r="C130" s="36"/>
      <c r="D130" s="39"/>
      <c r="E130" s="10"/>
      <c r="F130" s="10"/>
      <c r="G130" s="10"/>
      <c r="H130" s="39"/>
      <c r="I130" s="36"/>
    </row>
    <row r="131" spans="1:9" ht="12.75" customHeight="1" x14ac:dyDescent="0.2">
      <c r="A131" s="36"/>
      <c r="B131" s="36"/>
      <c r="C131" s="36"/>
      <c r="D131" s="39"/>
      <c r="E131" s="10"/>
      <c r="F131" s="10"/>
      <c r="G131" s="10"/>
      <c r="H131" s="39"/>
      <c r="I131" s="36"/>
    </row>
    <row r="132" spans="1:9" ht="12.75" customHeight="1" x14ac:dyDescent="0.2">
      <c r="A132" s="36"/>
      <c r="B132" s="36"/>
      <c r="C132" s="36"/>
      <c r="D132" s="39"/>
      <c r="E132" s="10"/>
      <c r="F132" s="10"/>
      <c r="G132" s="10"/>
      <c r="H132" s="39"/>
      <c r="I132" s="36"/>
    </row>
    <row r="133" spans="1:9" ht="12.75" customHeight="1" x14ac:dyDescent="0.2">
      <c r="A133" s="36"/>
      <c r="B133" s="36"/>
      <c r="C133" s="36"/>
      <c r="D133" s="39"/>
      <c r="E133" s="10"/>
      <c r="F133" s="10"/>
      <c r="G133" s="10"/>
      <c r="H133" s="39"/>
      <c r="I133" s="36"/>
    </row>
    <row r="134" spans="1:9" ht="12.75" customHeight="1" x14ac:dyDescent="0.2">
      <c r="A134" s="36"/>
      <c r="B134" s="36"/>
      <c r="C134" s="36"/>
      <c r="D134" s="39"/>
      <c r="E134" s="10"/>
      <c r="F134" s="10"/>
      <c r="G134" s="10"/>
      <c r="H134" s="39"/>
      <c r="I134" s="36"/>
    </row>
    <row r="135" spans="1:9" ht="12.75" customHeight="1" x14ac:dyDescent="0.2">
      <c r="A135" s="36"/>
      <c r="B135" s="36"/>
      <c r="C135" s="36"/>
      <c r="D135" s="39"/>
      <c r="E135" s="10"/>
      <c r="F135" s="10"/>
      <c r="G135" s="10"/>
      <c r="H135" s="39"/>
      <c r="I135" s="36"/>
    </row>
    <row r="136" spans="1:9" ht="12.75" customHeight="1" x14ac:dyDescent="0.2">
      <c r="A136" s="36"/>
      <c r="B136" s="36"/>
      <c r="C136" s="36"/>
      <c r="D136" s="39"/>
      <c r="E136" s="10"/>
      <c r="F136" s="10"/>
      <c r="G136" s="10"/>
      <c r="H136" s="39"/>
      <c r="I136" s="36"/>
    </row>
    <row r="137" spans="1:9" ht="12.75" customHeight="1" x14ac:dyDescent="0.2">
      <c r="A137" s="36"/>
      <c r="B137" s="36"/>
      <c r="C137" s="36"/>
      <c r="D137" s="39"/>
      <c r="E137" s="10"/>
      <c r="F137" s="10"/>
      <c r="G137" s="10"/>
      <c r="H137" s="39"/>
      <c r="I137" s="36"/>
    </row>
    <row r="138" spans="1:9" ht="12.75" customHeight="1" x14ac:dyDescent="0.2">
      <c r="A138" s="36"/>
      <c r="B138" s="36"/>
      <c r="C138" s="36"/>
      <c r="D138" s="39"/>
      <c r="E138" s="10"/>
      <c r="F138" s="10"/>
      <c r="G138" s="10"/>
      <c r="H138" s="39"/>
      <c r="I138" s="36"/>
    </row>
    <row r="139" spans="1:9" ht="12.75" customHeight="1" x14ac:dyDescent="0.2">
      <c r="A139" s="36"/>
      <c r="B139" s="36"/>
      <c r="C139" s="36"/>
      <c r="D139" s="39"/>
      <c r="E139" s="10"/>
      <c r="F139" s="10"/>
      <c r="G139" s="10"/>
      <c r="H139" s="39"/>
      <c r="I139" s="36"/>
    </row>
    <row r="140" spans="1:9" ht="12.75" customHeight="1" x14ac:dyDescent="0.2">
      <c r="A140" s="36"/>
      <c r="B140" s="36"/>
      <c r="C140" s="36"/>
      <c r="D140" s="39"/>
      <c r="E140" s="10"/>
      <c r="F140" s="10"/>
      <c r="G140" s="10"/>
      <c r="H140" s="39"/>
      <c r="I140" s="36"/>
    </row>
    <row r="141" spans="1:9" ht="12.75" customHeight="1" x14ac:dyDescent="0.2">
      <c r="A141" s="36"/>
      <c r="B141" s="36"/>
      <c r="C141" s="36"/>
      <c r="D141" s="39"/>
      <c r="E141" s="10"/>
      <c r="F141" s="10"/>
      <c r="G141" s="10"/>
      <c r="H141" s="39"/>
      <c r="I141" s="36"/>
    </row>
    <row r="142" spans="1:9" ht="12.75" customHeight="1" x14ac:dyDescent="0.2">
      <c r="A142" s="36"/>
      <c r="B142" s="36"/>
      <c r="C142" s="36"/>
      <c r="D142" s="39"/>
      <c r="E142" s="10"/>
      <c r="F142" s="10"/>
      <c r="G142" s="10"/>
      <c r="H142" s="39"/>
      <c r="I142" s="36"/>
    </row>
    <row r="143" spans="1:9" ht="12.75" customHeight="1" x14ac:dyDescent="0.2">
      <c r="A143" s="36"/>
      <c r="B143" s="36"/>
      <c r="C143" s="36"/>
      <c r="D143" s="39"/>
      <c r="E143" s="10"/>
      <c r="F143" s="10"/>
      <c r="G143" s="10"/>
      <c r="H143" s="39"/>
      <c r="I143" s="36"/>
    </row>
    <row r="144" spans="1:9" ht="12.75" customHeight="1" x14ac:dyDescent="0.2">
      <c r="A144" s="36"/>
      <c r="B144" s="36"/>
      <c r="C144" s="36"/>
      <c r="D144" s="39"/>
      <c r="E144" s="10"/>
      <c r="F144" s="10"/>
      <c r="G144" s="10"/>
      <c r="H144" s="39"/>
      <c r="I144" s="36"/>
    </row>
    <row r="145" spans="1:9" ht="12.75" customHeight="1" x14ac:dyDescent="0.2">
      <c r="A145" s="36"/>
      <c r="B145" s="36"/>
      <c r="C145" s="36"/>
      <c r="D145" s="39"/>
      <c r="E145" s="10"/>
      <c r="F145" s="10"/>
      <c r="G145" s="10"/>
      <c r="H145" s="39"/>
      <c r="I145" s="36"/>
    </row>
    <row r="146" spans="1:9" ht="12.75" customHeight="1" x14ac:dyDescent="0.2">
      <c r="A146" s="36"/>
      <c r="B146" s="36"/>
      <c r="C146" s="36"/>
      <c r="D146" s="39"/>
      <c r="E146" s="10"/>
      <c r="F146" s="10"/>
      <c r="G146" s="10"/>
      <c r="H146" s="39"/>
      <c r="I146" s="36"/>
    </row>
    <row r="147" spans="1:9" ht="12.75" customHeight="1" x14ac:dyDescent="0.2">
      <c r="A147" s="36"/>
      <c r="B147" s="36"/>
      <c r="C147" s="36"/>
      <c r="D147" s="39"/>
      <c r="E147" s="10"/>
      <c r="F147" s="10"/>
      <c r="G147" s="10"/>
      <c r="H147" s="39"/>
      <c r="I147" s="36"/>
    </row>
    <row r="148" spans="1:9" ht="12.75" customHeight="1" x14ac:dyDescent="0.2">
      <c r="A148" s="36"/>
      <c r="B148" s="36"/>
      <c r="C148" s="36"/>
      <c r="D148" s="39"/>
      <c r="E148" s="10"/>
      <c r="F148" s="10"/>
      <c r="G148" s="10"/>
      <c r="H148" s="39"/>
      <c r="I148" s="36"/>
    </row>
    <row r="149" spans="1:9" ht="12.75" customHeight="1" x14ac:dyDescent="0.2">
      <c r="A149" s="36"/>
      <c r="B149" s="36"/>
      <c r="C149" s="36"/>
      <c r="D149" s="39"/>
      <c r="E149" s="10"/>
      <c r="F149" s="10"/>
      <c r="G149" s="10"/>
      <c r="H149" s="39"/>
      <c r="I149" s="36"/>
    </row>
    <row r="150" spans="1:9" ht="12.75" customHeight="1" x14ac:dyDescent="0.2">
      <c r="A150" s="36"/>
      <c r="B150" s="36"/>
      <c r="C150" s="36"/>
      <c r="D150" s="39"/>
      <c r="E150" s="10"/>
      <c r="F150" s="10"/>
      <c r="G150" s="10"/>
      <c r="H150" s="39"/>
      <c r="I150" s="36"/>
    </row>
    <row r="151" spans="1:9" ht="12.75" customHeight="1" x14ac:dyDescent="0.2">
      <c r="A151" s="36"/>
      <c r="B151" s="36"/>
      <c r="C151" s="36"/>
      <c r="D151" s="39"/>
      <c r="E151" s="10"/>
      <c r="F151" s="10"/>
      <c r="G151" s="10"/>
      <c r="H151" s="39"/>
      <c r="I151" s="36"/>
    </row>
    <row r="152" spans="1:9" ht="12.75" customHeight="1" x14ac:dyDescent="0.2">
      <c r="A152" s="36"/>
      <c r="B152" s="36"/>
      <c r="C152" s="36"/>
      <c r="D152" s="39"/>
      <c r="E152" s="10"/>
      <c r="F152" s="10"/>
      <c r="G152" s="10"/>
      <c r="H152" s="39"/>
      <c r="I152" s="36"/>
    </row>
    <row r="153" spans="1:9" ht="12.75" customHeight="1" x14ac:dyDescent="0.2">
      <c r="A153" s="36"/>
      <c r="B153" s="36"/>
      <c r="C153" s="36"/>
      <c r="D153" s="39"/>
      <c r="E153" s="10"/>
      <c r="F153" s="10"/>
      <c r="G153" s="10"/>
      <c r="H153" s="39"/>
      <c r="I153" s="36"/>
    </row>
    <row r="154" spans="1:9" ht="12.75" customHeight="1" x14ac:dyDescent="0.2">
      <c r="A154" s="36"/>
      <c r="B154" s="36"/>
      <c r="C154" s="36"/>
      <c r="D154" s="39"/>
      <c r="E154" s="10"/>
      <c r="F154" s="10"/>
      <c r="G154" s="10"/>
      <c r="H154" s="39"/>
      <c r="I154" s="36"/>
    </row>
    <row r="155" spans="1:9" ht="12.75" customHeight="1" x14ac:dyDescent="0.2">
      <c r="A155" s="36"/>
      <c r="B155" s="36"/>
      <c r="C155" s="36"/>
      <c r="D155" s="39"/>
      <c r="E155" s="10"/>
      <c r="F155" s="10"/>
      <c r="G155" s="10"/>
      <c r="H155" s="39"/>
      <c r="I155" s="36"/>
    </row>
    <row r="156" spans="1:9" ht="12.75" customHeight="1" x14ac:dyDescent="0.2">
      <c r="A156" s="36"/>
      <c r="B156" s="36"/>
      <c r="C156" s="36"/>
      <c r="D156" s="39"/>
      <c r="E156" s="10"/>
      <c r="F156" s="10"/>
      <c r="G156" s="10"/>
      <c r="H156" s="39"/>
      <c r="I156" s="36"/>
    </row>
    <row r="157" spans="1:9" ht="12.75" customHeight="1" x14ac:dyDescent="0.2">
      <c r="A157" s="36"/>
      <c r="B157" s="36"/>
      <c r="C157" s="36"/>
      <c r="D157" s="39"/>
      <c r="E157" s="10"/>
      <c r="F157" s="10"/>
      <c r="G157" s="10"/>
      <c r="H157" s="39"/>
      <c r="I157" s="36"/>
    </row>
    <row r="158" spans="1:9" ht="12.75" customHeight="1" x14ac:dyDescent="0.2">
      <c r="A158" s="36"/>
      <c r="B158" s="36"/>
      <c r="C158" s="36"/>
      <c r="D158" s="39"/>
      <c r="E158" s="10"/>
      <c r="F158" s="10"/>
      <c r="G158" s="10"/>
      <c r="H158" s="39"/>
      <c r="I158" s="36"/>
    </row>
    <row r="159" spans="1:9" ht="12.75" customHeight="1" x14ac:dyDescent="0.2">
      <c r="A159" s="36"/>
      <c r="B159" s="36"/>
      <c r="C159" s="36"/>
      <c r="D159" s="39"/>
      <c r="E159" s="10"/>
      <c r="F159" s="10"/>
      <c r="G159" s="10"/>
      <c r="H159" s="39"/>
      <c r="I159" s="36"/>
    </row>
    <row r="160" spans="1:9" ht="12.75" customHeight="1" x14ac:dyDescent="0.2">
      <c r="A160" s="36"/>
      <c r="B160" s="36"/>
      <c r="C160" s="36"/>
      <c r="D160" s="39"/>
      <c r="E160" s="10"/>
      <c r="F160" s="10"/>
      <c r="G160" s="10"/>
      <c r="H160" s="39"/>
      <c r="I160" s="36"/>
    </row>
    <row r="161" spans="1:9" ht="12.75" customHeight="1" x14ac:dyDescent="0.2">
      <c r="A161" s="36"/>
      <c r="B161" s="36"/>
      <c r="C161" s="36"/>
      <c r="D161" s="39"/>
      <c r="E161" s="10"/>
      <c r="F161" s="10"/>
      <c r="G161" s="10"/>
      <c r="H161" s="39"/>
      <c r="I161" s="36"/>
    </row>
    <row r="162" spans="1:9" ht="12.75" customHeight="1" x14ac:dyDescent="0.2">
      <c r="A162" s="36"/>
      <c r="B162" s="36"/>
      <c r="C162" s="36"/>
      <c r="D162" s="39"/>
      <c r="E162" s="10"/>
      <c r="F162" s="10"/>
      <c r="G162" s="10"/>
      <c r="H162" s="39"/>
      <c r="I162" s="36"/>
    </row>
    <row r="163" spans="1:9" ht="12.75" customHeight="1" x14ac:dyDescent="0.2">
      <c r="A163" s="36"/>
      <c r="B163" s="36"/>
      <c r="C163" s="36"/>
      <c r="D163" s="39"/>
      <c r="E163" s="10"/>
      <c r="F163" s="10"/>
      <c r="G163" s="10"/>
      <c r="H163" s="39"/>
      <c r="I163" s="36"/>
    </row>
    <row r="164" spans="1:9" ht="12.75" customHeight="1" x14ac:dyDescent="0.2">
      <c r="A164" s="36"/>
      <c r="B164" s="36"/>
      <c r="C164" s="36"/>
      <c r="D164" s="39"/>
      <c r="E164" s="10"/>
      <c r="F164" s="10"/>
      <c r="G164" s="10"/>
      <c r="H164" s="39"/>
      <c r="I164" s="36"/>
    </row>
    <row r="165" spans="1:9" ht="12.75" customHeight="1" x14ac:dyDescent="0.2">
      <c r="A165" s="36"/>
      <c r="B165" s="36"/>
      <c r="C165" s="36"/>
      <c r="D165" s="39"/>
      <c r="E165" s="10"/>
      <c r="F165" s="10"/>
      <c r="G165" s="10"/>
      <c r="H165" s="39"/>
      <c r="I165" s="36"/>
    </row>
    <row r="166" spans="1:9" ht="12.75" customHeight="1" x14ac:dyDescent="0.2">
      <c r="A166" s="36"/>
      <c r="B166" s="36"/>
      <c r="C166" s="36"/>
      <c r="D166" s="39"/>
      <c r="E166" s="10"/>
      <c r="F166" s="10"/>
      <c r="G166" s="10"/>
      <c r="H166" s="39"/>
      <c r="I166" s="36"/>
    </row>
    <row r="167" spans="1:9" ht="12.75" customHeight="1" x14ac:dyDescent="0.2">
      <c r="A167" s="36"/>
      <c r="B167" s="36"/>
      <c r="C167" s="36"/>
      <c r="D167" s="39"/>
      <c r="E167" s="10"/>
      <c r="F167" s="10"/>
      <c r="G167" s="10"/>
      <c r="H167" s="39"/>
      <c r="I167" s="36"/>
    </row>
    <row r="168" spans="1:9" ht="12.75" customHeight="1" x14ac:dyDescent="0.2">
      <c r="A168" s="36"/>
      <c r="B168" s="36"/>
      <c r="C168" s="36"/>
      <c r="D168" s="39"/>
      <c r="E168" s="10"/>
      <c r="F168" s="10"/>
      <c r="G168" s="10"/>
      <c r="H168" s="39"/>
      <c r="I168" s="36"/>
    </row>
    <row r="169" spans="1:9" ht="12.75" customHeight="1" x14ac:dyDescent="0.2">
      <c r="A169" s="36"/>
      <c r="B169" s="36"/>
      <c r="C169" s="36"/>
      <c r="D169" s="39"/>
      <c r="E169" s="10"/>
      <c r="F169" s="10"/>
      <c r="G169" s="10"/>
      <c r="H169" s="39"/>
      <c r="I169" s="36"/>
    </row>
    <row r="170" spans="1:9" ht="12.75" customHeight="1" x14ac:dyDescent="0.2">
      <c r="A170" s="36"/>
      <c r="B170" s="36"/>
      <c r="C170" s="36"/>
      <c r="D170" s="39"/>
      <c r="E170" s="10"/>
      <c r="F170" s="10"/>
      <c r="G170" s="10"/>
      <c r="H170" s="39"/>
      <c r="I170" s="36"/>
    </row>
    <row r="171" spans="1:9" ht="12.75" customHeight="1" x14ac:dyDescent="0.2">
      <c r="A171" s="36"/>
      <c r="B171" s="36"/>
      <c r="C171" s="36"/>
      <c r="D171" s="39"/>
      <c r="E171" s="10"/>
      <c r="F171" s="10"/>
      <c r="G171" s="10"/>
      <c r="H171" s="39"/>
      <c r="I171" s="36"/>
    </row>
    <row r="172" spans="1:9" ht="12.75" customHeight="1" x14ac:dyDescent="0.2">
      <c r="A172" s="36"/>
      <c r="B172" s="36"/>
      <c r="C172" s="36"/>
      <c r="D172" s="39"/>
      <c r="E172" s="10"/>
      <c r="F172" s="10"/>
      <c r="G172" s="10"/>
      <c r="H172" s="39"/>
      <c r="I172" s="36"/>
    </row>
    <row r="173" spans="1:9" ht="12.75" customHeight="1" x14ac:dyDescent="0.2">
      <c r="A173" s="36"/>
      <c r="B173" s="36"/>
      <c r="C173" s="36"/>
      <c r="D173" s="39"/>
      <c r="E173" s="10"/>
      <c r="F173" s="10"/>
      <c r="G173" s="10"/>
      <c r="H173" s="39"/>
      <c r="I173" s="36"/>
    </row>
    <row r="174" spans="1:9" ht="12.75" customHeight="1" x14ac:dyDescent="0.2">
      <c r="A174" s="36"/>
      <c r="B174" s="36"/>
      <c r="C174" s="36"/>
      <c r="D174" s="39"/>
      <c r="E174" s="10"/>
      <c r="F174" s="10"/>
      <c r="G174" s="10"/>
      <c r="H174" s="39"/>
      <c r="I174" s="36"/>
    </row>
    <row r="175" spans="1:9" ht="12.75" customHeight="1" x14ac:dyDescent="0.2">
      <c r="A175" s="36"/>
      <c r="B175" s="36"/>
      <c r="C175" s="36"/>
      <c r="D175" s="39"/>
      <c r="E175" s="10"/>
      <c r="F175" s="10"/>
      <c r="G175" s="10"/>
      <c r="H175" s="39"/>
      <c r="I175" s="36"/>
    </row>
    <row r="176" spans="1:9" ht="12.75" customHeight="1" x14ac:dyDescent="0.2">
      <c r="A176" s="36"/>
      <c r="B176" s="36"/>
      <c r="C176" s="36"/>
      <c r="D176" s="39"/>
      <c r="E176" s="10"/>
      <c r="F176" s="10"/>
      <c r="G176" s="10"/>
      <c r="H176" s="39"/>
      <c r="I176" s="36"/>
    </row>
    <row r="177" spans="1:9" ht="12.75" customHeight="1" x14ac:dyDescent="0.2">
      <c r="A177" s="36"/>
      <c r="B177" s="36"/>
      <c r="C177" s="36"/>
      <c r="D177" s="39"/>
      <c r="E177" s="10"/>
      <c r="F177" s="10"/>
      <c r="G177" s="10"/>
      <c r="H177" s="39"/>
      <c r="I177" s="36"/>
    </row>
    <row r="178" spans="1:9" ht="12.75" customHeight="1" x14ac:dyDescent="0.2">
      <c r="A178" s="36"/>
      <c r="B178" s="36"/>
      <c r="C178" s="36"/>
      <c r="D178" s="39"/>
      <c r="E178" s="10"/>
      <c r="F178" s="10"/>
      <c r="G178" s="10"/>
      <c r="H178" s="39"/>
      <c r="I178" s="36"/>
    </row>
    <row r="179" spans="1:9" ht="12.75" customHeight="1" x14ac:dyDescent="0.2">
      <c r="A179" s="36"/>
      <c r="B179" s="36"/>
      <c r="C179" s="36"/>
      <c r="D179" s="39"/>
      <c r="E179" s="10"/>
      <c r="F179" s="10"/>
      <c r="G179" s="10"/>
      <c r="H179" s="39"/>
      <c r="I179" s="36"/>
    </row>
    <row r="180" spans="1:9" ht="12.75" customHeight="1" x14ac:dyDescent="0.2">
      <c r="A180" s="36"/>
      <c r="B180" s="36"/>
      <c r="C180" s="36"/>
      <c r="D180" s="39"/>
      <c r="E180" s="10"/>
      <c r="F180" s="10"/>
      <c r="G180" s="10"/>
      <c r="H180" s="39"/>
      <c r="I180" s="36"/>
    </row>
    <row r="181" spans="1:9" ht="12.75" customHeight="1" x14ac:dyDescent="0.2">
      <c r="A181" s="36"/>
      <c r="B181" s="36"/>
      <c r="C181" s="36"/>
      <c r="D181" s="39"/>
      <c r="E181" s="10"/>
      <c r="F181" s="10"/>
      <c r="G181" s="10"/>
      <c r="H181" s="39"/>
      <c r="I181" s="36"/>
    </row>
    <row r="182" spans="1:9" ht="12.75" customHeight="1" x14ac:dyDescent="0.2">
      <c r="A182" s="36"/>
      <c r="B182" s="36"/>
      <c r="C182" s="36"/>
      <c r="D182" s="39"/>
      <c r="E182" s="10"/>
      <c r="F182" s="10"/>
      <c r="G182" s="10"/>
      <c r="H182" s="39"/>
      <c r="I182" s="36"/>
    </row>
    <row r="183" spans="1:9" ht="12.75" customHeight="1" x14ac:dyDescent="0.2">
      <c r="A183" s="36"/>
      <c r="B183" s="36"/>
      <c r="C183" s="36"/>
      <c r="D183" s="39"/>
      <c r="E183" s="10"/>
      <c r="F183" s="10"/>
      <c r="G183" s="10"/>
      <c r="H183" s="39"/>
      <c r="I183" s="36"/>
    </row>
    <row r="184" spans="1:9" ht="12.75" customHeight="1" x14ac:dyDescent="0.2">
      <c r="A184" s="36"/>
      <c r="B184" s="36"/>
      <c r="C184" s="36"/>
      <c r="D184" s="39"/>
      <c r="E184" s="10"/>
      <c r="F184" s="10"/>
      <c r="G184" s="10"/>
      <c r="H184" s="39"/>
      <c r="I184" s="36"/>
    </row>
    <row r="185" spans="1:9" ht="12.75" customHeight="1" x14ac:dyDescent="0.2">
      <c r="A185" s="36"/>
      <c r="B185" s="36"/>
      <c r="C185" s="36"/>
      <c r="D185" s="39"/>
      <c r="E185" s="10"/>
      <c r="F185" s="10"/>
      <c r="G185" s="10"/>
      <c r="H185" s="39"/>
      <c r="I185" s="36"/>
    </row>
    <row r="186" spans="1:9" ht="12.75" customHeight="1" x14ac:dyDescent="0.2">
      <c r="A186" s="36"/>
      <c r="B186" s="36"/>
      <c r="C186" s="36"/>
      <c r="D186" s="39"/>
      <c r="E186" s="10"/>
      <c r="F186" s="10"/>
      <c r="G186" s="10"/>
      <c r="H186" s="39"/>
      <c r="I186" s="36"/>
    </row>
    <row r="187" spans="1:9" ht="12.75" customHeight="1" x14ac:dyDescent="0.2">
      <c r="A187" s="36"/>
      <c r="B187" s="36"/>
      <c r="C187" s="36"/>
      <c r="D187" s="39"/>
      <c r="E187" s="10"/>
      <c r="F187" s="10"/>
      <c r="G187" s="10"/>
      <c r="H187" s="39"/>
      <c r="I187" s="36"/>
    </row>
    <row r="188" spans="1:9" ht="12.75" customHeight="1" x14ac:dyDescent="0.2">
      <c r="A188" s="36"/>
      <c r="B188" s="36"/>
      <c r="C188" s="36"/>
      <c r="D188" s="39"/>
      <c r="E188" s="10"/>
      <c r="F188" s="10"/>
      <c r="G188" s="10"/>
      <c r="H188" s="39"/>
      <c r="I188" s="36"/>
    </row>
    <row r="189" spans="1:9" ht="12.75" customHeight="1" x14ac:dyDescent="0.2">
      <c r="A189" s="36"/>
      <c r="B189" s="36"/>
      <c r="C189" s="36"/>
      <c r="D189" s="39"/>
      <c r="E189" s="10"/>
      <c r="F189" s="10"/>
      <c r="G189" s="10"/>
      <c r="H189" s="39"/>
      <c r="I189" s="36"/>
    </row>
    <row r="190" spans="1:9" ht="12.75" customHeight="1" x14ac:dyDescent="0.2">
      <c r="A190" s="36"/>
      <c r="B190" s="36"/>
      <c r="C190" s="36"/>
      <c r="D190" s="39"/>
      <c r="E190" s="10"/>
      <c r="F190" s="10"/>
      <c r="G190" s="10"/>
      <c r="H190" s="39"/>
      <c r="I190" s="36"/>
    </row>
    <row r="191" spans="1:9" ht="12.75" customHeight="1" x14ac:dyDescent="0.2">
      <c r="A191" s="36"/>
      <c r="B191" s="36"/>
      <c r="C191" s="36"/>
      <c r="D191" s="39"/>
      <c r="E191" s="10"/>
      <c r="F191" s="10"/>
      <c r="G191" s="10"/>
      <c r="H191" s="39"/>
      <c r="I191" s="36"/>
    </row>
    <row r="192" spans="1:9" ht="12.75" customHeight="1" x14ac:dyDescent="0.2">
      <c r="A192" s="36"/>
      <c r="B192" s="36"/>
      <c r="C192" s="36"/>
      <c r="D192" s="39"/>
      <c r="E192" s="10"/>
      <c r="F192" s="10"/>
      <c r="G192" s="10"/>
      <c r="H192" s="39"/>
      <c r="I192" s="36"/>
    </row>
    <row r="193" spans="1:9" ht="12.75" customHeight="1" x14ac:dyDescent="0.2">
      <c r="A193" s="36"/>
      <c r="B193" s="36"/>
      <c r="C193" s="36"/>
      <c r="D193" s="39"/>
      <c r="E193" s="10"/>
      <c r="F193" s="10"/>
      <c r="G193" s="10"/>
      <c r="H193" s="39"/>
      <c r="I193" s="36"/>
    </row>
    <row r="194" spans="1:9" ht="12.75" customHeight="1" x14ac:dyDescent="0.2">
      <c r="A194" s="36"/>
      <c r="B194" s="36"/>
      <c r="C194" s="36"/>
      <c r="D194" s="39"/>
      <c r="E194" s="10"/>
      <c r="F194" s="10"/>
      <c r="G194" s="10"/>
      <c r="H194" s="39"/>
      <c r="I194" s="36"/>
    </row>
    <row r="195" spans="1:9" ht="12.75" customHeight="1" x14ac:dyDescent="0.2">
      <c r="A195" s="36"/>
      <c r="B195" s="36"/>
      <c r="C195" s="36"/>
      <c r="D195" s="39"/>
      <c r="E195" s="10"/>
      <c r="F195" s="10"/>
      <c r="G195" s="10"/>
      <c r="H195" s="39"/>
      <c r="I195" s="36"/>
    </row>
    <row r="196" spans="1:9" ht="12.75" customHeight="1" x14ac:dyDescent="0.2">
      <c r="A196" s="36"/>
      <c r="B196" s="36"/>
      <c r="C196" s="36"/>
      <c r="D196" s="39"/>
      <c r="E196" s="10"/>
      <c r="F196" s="10"/>
      <c r="G196" s="10"/>
      <c r="H196" s="39"/>
      <c r="I196" s="36"/>
    </row>
    <row r="197" spans="1:9" ht="12.75" customHeight="1" x14ac:dyDescent="0.2">
      <c r="A197" s="36"/>
      <c r="B197" s="36"/>
      <c r="C197" s="36"/>
      <c r="D197" s="39"/>
      <c r="E197" s="10"/>
      <c r="F197" s="10"/>
      <c r="G197" s="10"/>
      <c r="H197" s="39"/>
      <c r="I197" s="36"/>
    </row>
    <row r="198" spans="1:9" ht="12.75" customHeight="1" x14ac:dyDescent="0.2">
      <c r="A198" s="36"/>
      <c r="B198" s="36"/>
      <c r="C198" s="36"/>
      <c r="D198" s="39"/>
      <c r="E198" s="10"/>
      <c r="F198" s="10"/>
      <c r="G198" s="10"/>
      <c r="H198" s="39"/>
      <c r="I198" s="36"/>
    </row>
    <row r="199" spans="1:9" ht="12.75" customHeight="1" x14ac:dyDescent="0.2">
      <c r="A199" s="36"/>
      <c r="B199" s="36"/>
      <c r="C199" s="36"/>
      <c r="D199" s="39"/>
      <c r="E199" s="10"/>
      <c r="F199" s="10"/>
      <c r="G199" s="10"/>
      <c r="H199" s="39"/>
      <c r="I199" s="36"/>
    </row>
    <row r="200" spans="1:9" ht="12.75" customHeight="1" x14ac:dyDescent="0.2">
      <c r="A200" s="36"/>
      <c r="B200" s="36"/>
      <c r="C200" s="36"/>
      <c r="D200" s="39"/>
      <c r="E200" s="10"/>
      <c r="F200" s="10"/>
      <c r="G200" s="10"/>
      <c r="H200" s="39"/>
      <c r="I200" s="36"/>
    </row>
    <row r="201" spans="1:9" ht="12.75" customHeight="1" x14ac:dyDescent="0.2">
      <c r="A201" s="36"/>
      <c r="B201" s="36"/>
      <c r="C201" s="36"/>
      <c r="D201" s="39"/>
      <c r="E201" s="10"/>
      <c r="F201" s="10"/>
      <c r="G201" s="10"/>
      <c r="H201" s="39"/>
      <c r="I201" s="36"/>
    </row>
    <row r="202" spans="1:9" ht="12.75" customHeight="1" x14ac:dyDescent="0.2">
      <c r="A202" s="36"/>
      <c r="B202" s="36"/>
      <c r="C202" s="36"/>
      <c r="D202" s="39"/>
      <c r="E202" s="10"/>
      <c r="F202" s="10"/>
      <c r="G202" s="10"/>
      <c r="H202" s="39"/>
      <c r="I202" s="36"/>
    </row>
    <row r="203" spans="1:9" ht="12.75" customHeight="1" x14ac:dyDescent="0.2">
      <c r="A203" s="36"/>
      <c r="B203" s="36"/>
      <c r="C203" s="36"/>
      <c r="D203" s="39"/>
      <c r="E203" s="10"/>
      <c r="F203" s="10"/>
      <c r="G203" s="10"/>
      <c r="H203" s="39"/>
      <c r="I203" s="36"/>
    </row>
    <row r="204" spans="1:9" ht="12.75" customHeight="1" x14ac:dyDescent="0.2">
      <c r="A204" s="36"/>
      <c r="B204" s="36"/>
      <c r="C204" s="36"/>
      <c r="D204" s="39"/>
      <c r="E204" s="10"/>
      <c r="F204" s="10"/>
      <c r="G204" s="10"/>
      <c r="H204" s="39"/>
      <c r="I204" s="36"/>
    </row>
    <row r="205" spans="1:9" ht="12.75" customHeight="1" x14ac:dyDescent="0.2">
      <c r="A205" s="36"/>
      <c r="B205" s="36"/>
      <c r="C205" s="36"/>
      <c r="D205" s="39"/>
      <c r="E205" s="10"/>
      <c r="F205" s="10"/>
      <c r="G205" s="10"/>
      <c r="H205" s="39"/>
      <c r="I205" s="36"/>
    </row>
    <row r="206" spans="1:9" ht="12.75" customHeight="1" x14ac:dyDescent="0.2">
      <c r="A206" s="36"/>
      <c r="B206" s="36"/>
      <c r="C206" s="36"/>
      <c r="D206" s="39"/>
      <c r="E206" s="10"/>
      <c r="F206" s="10"/>
      <c r="G206" s="10"/>
      <c r="H206" s="39"/>
      <c r="I206" s="36"/>
    </row>
    <row r="207" spans="1:9" ht="12.75" customHeight="1" x14ac:dyDescent="0.2">
      <c r="A207" s="36"/>
      <c r="B207" s="36"/>
      <c r="C207" s="36"/>
      <c r="D207" s="39"/>
      <c r="E207" s="10"/>
      <c r="F207" s="10"/>
      <c r="G207" s="10"/>
      <c r="H207" s="39"/>
      <c r="I207" s="36"/>
    </row>
    <row r="208" spans="1:9" ht="12.75" customHeight="1" x14ac:dyDescent="0.2">
      <c r="A208" s="36"/>
      <c r="B208" s="36"/>
      <c r="C208" s="36"/>
      <c r="D208" s="39"/>
      <c r="E208" s="10"/>
      <c r="F208" s="10"/>
      <c r="G208" s="10"/>
      <c r="H208" s="39"/>
      <c r="I208" s="36"/>
    </row>
    <row r="209" spans="1:9" ht="12.75" customHeight="1" x14ac:dyDescent="0.2">
      <c r="A209" s="36"/>
      <c r="B209" s="36"/>
      <c r="C209" s="36"/>
      <c r="D209" s="39"/>
      <c r="E209" s="10"/>
      <c r="F209" s="10"/>
      <c r="G209" s="10"/>
      <c r="H209" s="39"/>
      <c r="I209" s="36"/>
    </row>
    <row r="210" spans="1:9" ht="12.75" customHeight="1" x14ac:dyDescent="0.2">
      <c r="A210" s="36"/>
      <c r="B210" s="36"/>
      <c r="C210" s="36"/>
      <c r="D210" s="39"/>
      <c r="E210" s="10"/>
      <c r="F210" s="10"/>
      <c r="G210" s="10"/>
      <c r="H210" s="39"/>
      <c r="I210" s="36"/>
    </row>
    <row r="211" spans="1:9" ht="12.75" customHeight="1" x14ac:dyDescent="0.2">
      <c r="A211" s="36"/>
      <c r="B211" s="36"/>
      <c r="C211" s="36"/>
      <c r="D211" s="39"/>
      <c r="E211" s="10"/>
      <c r="F211" s="10"/>
      <c r="G211" s="10"/>
      <c r="H211" s="39"/>
      <c r="I211" s="36"/>
    </row>
    <row r="212" spans="1:9" ht="12.75" customHeight="1" x14ac:dyDescent="0.2">
      <c r="A212" s="36"/>
      <c r="B212" s="36"/>
      <c r="C212" s="36"/>
      <c r="D212" s="39"/>
      <c r="E212" s="10"/>
      <c r="F212" s="10"/>
      <c r="G212" s="10"/>
      <c r="H212" s="39"/>
      <c r="I212" s="36"/>
    </row>
    <row r="213" spans="1:9" ht="12.75" customHeight="1" x14ac:dyDescent="0.2">
      <c r="A213" s="36"/>
      <c r="B213" s="36"/>
      <c r="C213" s="36"/>
      <c r="D213" s="39"/>
      <c r="E213" s="10"/>
      <c r="F213" s="10"/>
      <c r="G213" s="10"/>
      <c r="H213" s="39"/>
      <c r="I213" s="36"/>
    </row>
    <row r="214" spans="1:9" ht="12.75" customHeight="1" x14ac:dyDescent="0.2">
      <c r="A214" s="36"/>
      <c r="B214" s="36"/>
      <c r="C214" s="36"/>
      <c r="D214" s="39"/>
      <c r="E214" s="10"/>
      <c r="F214" s="10"/>
      <c r="G214" s="10"/>
      <c r="H214" s="39"/>
      <c r="I214" s="36"/>
    </row>
    <row r="215" spans="1:9" ht="12.75" customHeight="1" x14ac:dyDescent="0.2">
      <c r="A215" s="36"/>
      <c r="B215" s="36"/>
      <c r="C215" s="36"/>
      <c r="D215" s="39"/>
      <c r="E215" s="10"/>
      <c r="F215" s="10"/>
      <c r="G215" s="10"/>
      <c r="H215" s="39"/>
      <c r="I215" s="36"/>
    </row>
    <row r="216" spans="1:9" ht="12.75" customHeight="1" x14ac:dyDescent="0.2">
      <c r="A216" s="36"/>
      <c r="B216" s="36"/>
      <c r="C216" s="36"/>
      <c r="D216" s="39"/>
      <c r="E216" s="10"/>
      <c r="F216" s="10"/>
      <c r="G216" s="10"/>
      <c r="H216" s="39"/>
      <c r="I216" s="36"/>
    </row>
    <row r="217" spans="1:9" ht="12.75" customHeight="1" x14ac:dyDescent="0.2">
      <c r="A217" s="36"/>
      <c r="B217" s="36"/>
      <c r="C217" s="36"/>
      <c r="D217" s="39"/>
      <c r="E217" s="10"/>
      <c r="F217" s="10"/>
      <c r="G217" s="10"/>
      <c r="H217" s="39"/>
      <c r="I217" s="36"/>
    </row>
    <row r="218" spans="1:9" ht="12.75" customHeight="1" x14ac:dyDescent="0.2">
      <c r="A218" s="36"/>
      <c r="B218" s="36"/>
      <c r="C218" s="36"/>
      <c r="D218" s="39"/>
      <c r="E218" s="10"/>
      <c r="F218" s="10"/>
      <c r="G218" s="10"/>
      <c r="H218" s="39"/>
      <c r="I218" s="36"/>
    </row>
    <row r="219" spans="1:9" ht="12.75" customHeight="1" x14ac:dyDescent="0.2">
      <c r="A219" s="36"/>
      <c r="B219" s="36"/>
      <c r="C219" s="36"/>
      <c r="D219" s="39"/>
      <c r="E219" s="10"/>
      <c r="F219" s="10"/>
      <c r="G219" s="10"/>
      <c r="H219" s="39"/>
      <c r="I219" s="36"/>
    </row>
    <row r="220" spans="1:9" ht="12.75" customHeight="1" x14ac:dyDescent="0.2">
      <c r="A220" s="36"/>
      <c r="B220" s="36"/>
      <c r="C220" s="36"/>
      <c r="D220" s="39"/>
      <c r="E220" s="10"/>
      <c r="F220" s="10"/>
      <c r="G220" s="10"/>
      <c r="H220" s="39"/>
      <c r="I220" s="36"/>
    </row>
    <row r="221" spans="1:9" ht="12.75" customHeight="1" x14ac:dyDescent="0.2">
      <c r="A221" s="36"/>
      <c r="B221" s="36"/>
      <c r="C221" s="36"/>
      <c r="D221" s="39"/>
      <c r="E221" s="10"/>
      <c r="F221" s="10"/>
      <c r="G221" s="10"/>
      <c r="H221" s="39"/>
      <c r="I221" s="36"/>
    </row>
    <row r="222" spans="1:9" ht="12.75" customHeight="1" x14ac:dyDescent="0.2">
      <c r="A222" s="36"/>
      <c r="B222" s="36"/>
      <c r="C222" s="36"/>
      <c r="D222" s="39"/>
      <c r="E222" s="10"/>
      <c r="F222" s="10"/>
      <c r="G222" s="10"/>
      <c r="H222" s="39"/>
      <c r="I222" s="36"/>
    </row>
    <row r="223" spans="1:9" ht="12.75" customHeight="1" x14ac:dyDescent="0.2">
      <c r="A223" s="36"/>
      <c r="B223" s="36"/>
      <c r="C223" s="36"/>
      <c r="D223" s="39"/>
      <c r="E223" s="10"/>
      <c r="F223" s="10"/>
      <c r="G223" s="10"/>
      <c r="H223" s="39"/>
      <c r="I223" s="36"/>
    </row>
    <row r="224" spans="1:9" ht="12.75" customHeight="1" x14ac:dyDescent="0.2">
      <c r="A224" s="36"/>
      <c r="B224" s="36"/>
      <c r="C224" s="36"/>
      <c r="D224" s="39"/>
      <c r="E224" s="10"/>
      <c r="F224" s="10"/>
      <c r="G224" s="10"/>
      <c r="H224" s="39"/>
      <c r="I224" s="36"/>
    </row>
    <row r="225" spans="1:9" ht="12.75" customHeight="1" x14ac:dyDescent="0.2">
      <c r="A225" s="36"/>
      <c r="B225" s="36"/>
      <c r="C225" s="36"/>
      <c r="D225" s="39"/>
      <c r="E225" s="10"/>
      <c r="F225" s="10"/>
      <c r="G225" s="10"/>
      <c r="H225" s="39"/>
      <c r="I225" s="36"/>
    </row>
    <row r="226" spans="1:9" ht="12.75" customHeight="1" x14ac:dyDescent="0.2">
      <c r="A226" s="36"/>
      <c r="B226" s="36"/>
      <c r="C226" s="36"/>
      <c r="D226" s="39"/>
      <c r="E226" s="10"/>
      <c r="F226" s="10"/>
      <c r="G226" s="10"/>
      <c r="H226" s="39"/>
      <c r="I226" s="36"/>
    </row>
    <row r="227" spans="1:9" ht="12.75" customHeight="1" x14ac:dyDescent="0.2">
      <c r="A227" s="36"/>
      <c r="B227" s="36"/>
      <c r="C227" s="36"/>
      <c r="D227" s="39"/>
      <c r="E227" s="10"/>
      <c r="F227" s="10"/>
      <c r="G227" s="10"/>
      <c r="H227" s="39"/>
      <c r="I227" s="36"/>
    </row>
    <row r="228" spans="1:9" ht="12.75" customHeight="1" x14ac:dyDescent="0.2">
      <c r="A228" s="36"/>
      <c r="B228" s="36"/>
      <c r="C228" s="36"/>
      <c r="D228" s="39"/>
      <c r="E228" s="10"/>
      <c r="F228" s="10"/>
      <c r="G228" s="10"/>
      <c r="H228" s="39"/>
      <c r="I228" s="36"/>
    </row>
    <row r="229" spans="1:9" ht="12.75" customHeight="1" x14ac:dyDescent="0.2">
      <c r="A229" s="36"/>
      <c r="B229" s="36"/>
      <c r="C229" s="36"/>
      <c r="D229" s="39"/>
      <c r="E229" s="10"/>
      <c r="F229" s="10"/>
      <c r="G229" s="10"/>
      <c r="H229" s="39"/>
      <c r="I229" s="36"/>
    </row>
    <row r="230" spans="1:9" ht="12.75" customHeight="1" x14ac:dyDescent="0.2">
      <c r="A230" s="36"/>
      <c r="B230" s="36"/>
      <c r="C230" s="36"/>
      <c r="D230" s="39"/>
      <c r="E230" s="10"/>
      <c r="F230" s="10"/>
      <c r="G230" s="10"/>
      <c r="H230" s="39"/>
      <c r="I230" s="36"/>
    </row>
    <row r="231" spans="1:9" ht="12.75" customHeight="1" x14ac:dyDescent="0.2">
      <c r="A231" s="36"/>
      <c r="B231" s="36"/>
      <c r="C231" s="36"/>
      <c r="D231" s="39"/>
      <c r="E231" s="10"/>
      <c r="F231" s="10"/>
      <c r="G231" s="10"/>
      <c r="H231" s="39"/>
      <c r="I231" s="36"/>
    </row>
    <row r="232" spans="1:9" ht="12.75" customHeight="1" x14ac:dyDescent="0.2">
      <c r="A232" s="36"/>
      <c r="B232" s="36"/>
      <c r="C232" s="36"/>
      <c r="D232" s="39"/>
      <c r="E232" s="10"/>
      <c r="F232" s="10"/>
      <c r="G232" s="10"/>
      <c r="H232" s="39"/>
      <c r="I232" s="36"/>
    </row>
    <row r="233" spans="1:9" ht="12.75" customHeight="1" x14ac:dyDescent="0.2">
      <c r="A233" s="36"/>
      <c r="B233" s="36"/>
      <c r="C233" s="36"/>
      <c r="D233" s="39"/>
      <c r="E233" s="10"/>
      <c r="F233" s="10"/>
      <c r="G233" s="10"/>
      <c r="H233" s="39"/>
      <c r="I233" s="36"/>
    </row>
    <row r="234" spans="1:9" ht="12.75" customHeight="1" x14ac:dyDescent="0.2">
      <c r="A234" s="36"/>
      <c r="B234" s="36"/>
      <c r="C234" s="36"/>
      <c r="D234" s="39"/>
      <c r="E234" s="10"/>
      <c r="F234" s="10"/>
      <c r="G234" s="10"/>
      <c r="H234" s="39"/>
      <c r="I234" s="36"/>
    </row>
    <row r="235" spans="1:9" ht="12.75" customHeight="1" x14ac:dyDescent="0.2">
      <c r="A235" s="36"/>
      <c r="B235" s="36"/>
      <c r="C235" s="36"/>
      <c r="D235" s="39"/>
      <c r="E235" s="10"/>
      <c r="F235" s="10"/>
      <c r="G235" s="10"/>
      <c r="H235" s="39"/>
      <c r="I235" s="36"/>
    </row>
    <row r="236" spans="1:9" ht="12.75" customHeight="1" x14ac:dyDescent="0.2">
      <c r="A236" s="36"/>
      <c r="B236" s="36"/>
      <c r="C236" s="36"/>
      <c r="D236" s="39"/>
      <c r="E236" s="10"/>
      <c r="F236" s="10"/>
      <c r="G236" s="10"/>
      <c r="H236" s="39"/>
      <c r="I236" s="36"/>
    </row>
    <row r="237" spans="1:9" ht="12.75" customHeight="1" x14ac:dyDescent="0.2">
      <c r="A237" s="36"/>
      <c r="B237" s="36"/>
      <c r="C237" s="36"/>
      <c r="D237" s="39"/>
      <c r="E237" s="10"/>
      <c r="F237" s="10"/>
      <c r="G237" s="10"/>
      <c r="H237" s="39"/>
      <c r="I237" s="36"/>
    </row>
    <row r="238" spans="1:9" ht="12.75" customHeight="1" x14ac:dyDescent="0.2">
      <c r="A238" s="36"/>
      <c r="B238" s="36"/>
      <c r="C238" s="36"/>
      <c r="D238" s="39"/>
      <c r="E238" s="10"/>
      <c r="F238" s="10"/>
      <c r="G238" s="10"/>
      <c r="H238" s="39"/>
      <c r="I238" s="36"/>
    </row>
    <row r="239" spans="1:9" ht="12.75" customHeight="1" x14ac:dyDescent="0.2">
      <c r="A239" s="36"/>
      <c r="B239" s="36"/>
      <c r="C239" s="36"/>
      <c r="D239" s="39"/>
      <c r="E239" s="10"/>
      <c r="F239" s="10"/>
      <c r="G239" s="10"/>
      <c r="H239" s="39"/>
      <c r="I239" s="36"/>
    </row>
    <row r="240" spans="1:9" ht="12.75" customHeight="1" x14ac:dyDescent="0.2">
      <c r="A240" s="36"/>
      <c r="B240" s="36"/>
      <c r="C240" s="36"/>
      <c r="D240" s="39"/>
      <c r="E240" s="10"/>
      <c r="F240" s="10"/>
      <c r="G240" s="10"/>
      <c r="H240" s="39"/>
      <c r="I240" s="36"/>
    </row>
    <row r="241" spans="1:9" ht="12.75" customHeight="1" x14ac:dyDescent="0.2">
      <c r="A241" s="36"/>
      <c r="B241" s="36"/>
      <c r="C241" s="36"/>
      <c r="D241" s="39"/>
      <c r="E241" s="10"/>
      <c r="F241" s="10"/>
      <c r="G241" s="10"/>
      <c r="H241" s="39"/>
      <c r="I241" s="36"/>
    </row>
    <row r="242" spans="1:9" ht="12.75" customHeight="1" x14ac:dyDescent="0.2">
      <c r="A242" s="36"/>
      <c r="B242" s="36"/>
      <c r="C242" s="36"/>
      <c r="D242" s="39"/>
      <c r="E242" s="10"/>
      <c r="F242" s="10"/>
      <c r="G242" s="10"/>
      <c r="H242" s="39"/>
      <c r="I242" s="36"/>
    </row>
    <row r="243" spans="1:9" ht="12.75" customHeight="1" x14ac:dyDescent="0.2">
      <c r="A243" s="36"/>
      <c r="B243" s="36"/>
      <c r="C243" s="36"/>
      <c r="D243" s="39"/>
      <c r="E243" s="10"/>
      <c r="F243" s="10"/>
      <c r="G243" s="10"/>
      <c r="H243" s="39"/>
      <c r="I243" s="36"/>
    </row>
    <row r="244" spans="1:9" ht="12.75" customHeight="1" x14ac:dyDescent="0.2">
      <c r="A244" s="36"/>
      <c r="B244" s="36"/>
      <c r="C244" s="36"/>
      <c r="D244" s="39"/>
      <c r="E244" s="10"/>
      <c r="F244" s="10"/>
      <c r="G244" s="10"/>
      <c r="H244" s="39"/>
      <c r="I244" s="36"/>
    </row>
    <row r="245" spans="1:9" ht="12.75" customHeight="1" x14ac:dyDescent="0.2">
      <c r="A245" s="36"/>
      <c r="B245" s="36"/>
      <c r="C245" s="36"/>
      <c r="D245" s="39"/>
      <c r="E245" s="10"/>
      <c r="F245" s="10"/>
      <c r="G245" s="10"/>
      <c r="H245" s="39"/>
      <c r="I245" s="36"/>
    </row>
    <row r="246" spans="1:9" ht="12.75" customHeight="1" x14ac:dyDescent="0.2">
      <c r="A246" s="36"/>
      <c r="B246" s="36"/>
      <c r="C246" s="36"/>
      <c r="D246" s="39"/>
      <c r="E246" s="10"/>
      <c r="F246" s="10"/>
      <c r="G246" s="10"/>
      <c r="H246" s="39"/>
      <c r="I246" s="36"/>
    </row>
    <row r="247" spans="1:9" ht="12.75" customHeight="1" x14ac:dyDescent="0.2">
      <c r="A247" s="36"/>
      <c r="B247" s="36"/>
      <c r="C247" s="36"/>
      <c r="D247" s="39"/>
      <c r="E247" s="10"/>
      <c r="F247" s="10"/>
      <c r="G247" s="10"/>
      <c r="H247" s="39"/>
      <c r="I247" s="36"/>
    </row>
    <row r="248" spans="1:9" ht="12.75" customHeight="1" x14ac:dyDescent="0.2">
      <c r="A248" s="36"/>
      <c r="B248" s="36"/>
      <c r="C248" s="36"/>
      <c r="D248" s="39"/>
      <c r="E248" s="10"/>
      <c r="F248" s="10"/>
      <c r="G248" s="10"/>
      <c r="H248" s="39"/>
      <c r="I248" s="36"/>
    </row>
    <row r="249" spans="1:9" ht="12.75" customHeight="1" x14ac:dyDescent="0.2">
      <c r="A249" s="36"/>
      <c r="B249" s="36"/>
      <c r="C249" s="36"/>
      <c r="D249" s="39"/>
      <c r="E249" s="10"/>
      <c r="F249" s="10"/>
      <c r="G249" s="10"/>
      <c r="H249" s="39"/>
      <c r="I249" s="36"/>
    </row>
    <row r="250" spans="1:9" ht="12.75" customHeight="1" x14ac:dyDescent="0.2">
      <c r="A250" s="36"/>
      <c r="B250" s="36"/>
      <c r="C250" s="36"/>
      <c r="D250" s="39"/>
      <c r="E250" s="10"/>
      <c r="F250" s="10"/>
      <c r="G250" s="10"/>
      <c r="H250" s="39"/>
      <c r="I250" s="36"/>
    </row>
    <row r="251" spans="1:9" ht="12.75" customHeight="1" x14ac:dyDescent="0.2">
      <c r="A251" s="36"/>
      <c r="B251" s="36"/>
      <c r="C251" s="36"/>
      <c r="D251" s="39"/>
      <c r="E251" s="10"/>
      <c r="F251" s="10"/>
      <c r="G251" s="10"/>
      <c r="H251" s="39"/>
      <c r="I251" s="36"/>
    </row>
    <row r="252" spans="1:9" ht="12.75" customHeight="1" x14ac:dyDescent="0.2">
      <c r="A252" s="36"/>
      <c r="B252" s="36"/>
      <c r="C252" s="36"/>
      <c r="D252" s="39"/>
      <c r="E252" s="10"/>
      <c r="F252" s="10"/>
      <c r="G252" s="10"/>
      <c r="H252" s="39"/>
      <c r="I252" s="36"/>
    </row>
    <row r="253" spans="1:9" ht="12.75" customHeight="1" x14ac:dyDescent="0.2">
      <c r="A253" s="36"/>
      <c r="B253" s="36"/>
      <c r="C253" s="36"/>
      <c r="D253" s="39"/>
      <c r="E253" s="10"/>
      <c r="F253" s="10"/>
      <c r="G253" s="10"/>
      <c r="H253" s="39"/>
      <c r="I253" s="36"/>
    </row>
    <row r="254" spans="1:9" ht="12.75" customHeight="1" x14ac:dyDescent="0.2">
      <c r="A254" s="36"/>
      <c r="B254" s="36"/>
      <c r="C254" s="36"/>
      <c r="D254" s="39"/>
      <c r="E254" s="10"/>
      <c r="F254" s="10"/>
      <c r="G254" s="10"/>
      <c r="H254" s="39"/>
      <c r="I254" s="36"/>
    </row>
    <row r="255" spans="1:9" ht="12.75" customHeight="1" x14ac:dyDescent="0.2">
      <c r="A255" s="36"/>
      <c r="B255" s="36"/>
      <c r="C255" s="36"/>
      <c r="D255" s="39"/>
      <c r="E255" s="10"/>
      <c r="F255" s="10"/>
      <c r="G255" s="10"/>
      <c r="H255" s="39"/>
      <c r="I255" s="36"/>
    </row>
    <row r="256" spans="1:9" ht="12.75" customHeight="1" x14ac:dyDescent="0.2">
      <c r="A256" s="36"/>
      <c r="B256" s="36"/>
      <c r="C256" s="36"/>
      <c r="D256" s="39"/>
      <c r="E256" s="10"/>
      <c r="F256" s="10"/>
      <c r="G256" s="10"/>
      <c r="H256" s="39"/>
      <c r="I256" s="36"/>
    </row>
    <row r="257" spans="1:9" ht="12.75" customHeight="1" x14ac:dyDescent="0.2">
      <c r="A257" s="36"/>
      <c r="B257" s="36"/>
      <c r="C257" s="36"/>
      <c r="D257" s="39"/>
      <c r="E257" s="10"/>
      <c r="F257" s="10"/>
      <c r="G257" s="10"/>
      <c r="H257" s="39"/>
      <c r="I257" s="36"/>
    </row>
    <row r="258" spans="1:9" ht="12.75" customHeight="1" x14ac:dyDescent="0.2">
      <c r="A258" s="36"/>
      <c r="B258" s="36"/>
      <c r="C258" s="36"/>
      <c r="D258" s="39"/>
      <c r="E258" s="10"/>
      <c r="F258" s="10"/>
      <c r="G258" s="10"/>
      <c r="H258" s="39"/>
      <c r="I258" s="36"/>
    </row>
    <row r="259" spans="1:9" ht="12.75" customHeight="1" x14ac:dyDescent="0.2">
      <c r="A259" s="36"/>
      <c r="B259" s="36"/>
      <c r="C259" s="36"/>
      <c r="D259" s="39"/>
      <c r="E259" s="10"/>
      <c r="F259" s="10"/>
      <c r="G259" s="10"/>
      <c r="H259" s="39"/>
      <c r="I259" s="36"/>
    </row>
    <row r="260" spans="1:9" ht="12.75" customHeight="1" x14ac:dyDescent="0.2">
      <c r="A260" s="36"/>
      <c r="B260" s="36"/>
      <c r="C260" s="36"/>
      <c r="D260" s="39"/>
      <c r="E260" s="10"/>
      <c r="F260" s="10"/>
      <c r="G260" s="10"/>
      <c r="H260" s="39"/>
      <c r="I260" s="36"/>
    </row>
    <row r="261" spans="1:9" ht="12.75" customHeight="1" x14ac:dyDescent="0.2">
      <c r="A261" s="36"/>
      <c r="B261" s="36"/>
      <c r="C261" s="36"/>
      <c r="D261" s="39"/>
      <c r="E261" s="10"/>
      <c r="F261" s="10"/>
      <c r="G261" s="10"/>
      <c r="H261" s="39"/>
      <c r="I261" s="36"/>
    </row>
    <row r="262" spans="1:9" ht="12.75" customHeight="1" x14ac:dyDescent="0.2">
      <c r="A262" s="36"/>
      <c r="B262" s="36"/>
      <c r="C262" s="36"/>
      <c r="D262" s="39"/>
      <c r="E262" s="10"/>
      <c r="F262" s="10"/>
      <c r="G262" s="10"/>
      <c r="H262" s="39"/>
      <c r="I262" s="36"/>
    </row>
    <row r="263" spans="1:9" ht="12.75" customHeight="1" x14ac:dyDescent="0.2">
      <c r="A263" s="36"/>
      <c r="B263" s="36"/>
      <c r="C263" s="36"/>
      <c r="D263" s="39"/>
      <c r="E263" s="10"/>
      <c r="F263" s="10"/>
      <c r="G263" s="10"/>
      <c r="H263" s="39"/>
      <c r="I263" s="36"/>
    </row>
    <row r="264" spans="1:9" ht="12.75" customHeight="1" x14ac:dyDescent="0.2">
      <c r="A264" s="36"/>
      <c r="B264" s="36"/>
      <c r="C264" s="36"/>
      <c r="D264" s="39"/>
      <c r="E264" s="10"/>
      <c r="F264" s="10"/>
      <c r="G264" s="10"/>
      <c r="H264" s="39"/>
      <c r="I264" s="36"/>
    </row>
    <row r="265" spans="1:9" ht="12.75" customHeight="1" x14ac:dyDescent="0.2">
      <c r="A265" s="36"/>
      <c r="B265" s="36"/>
      <c r="C265" s="36"/>
      <c r="D265" s="39"/>
      <c r="E265" s="10"/>
      <c r="F265" s="10"/>
      <c r="G265" s="10"/>
      <c r="H265" s="39"/>
      <c r="I265" s="36"/>
    </row>
    <row r="266" spans="1:9" ht="12.75" customHeight="1" x14ac:dyDescent="0.2">
      <c r="A266" s="36"/>
      <c r="B266" s="36"/>
      <c r="C266" s="36"/>
      <c r="D266" s="39"/>
      <c r="E266" s="10"/>
      <c r="F266" s="10"/>
      <c r="G266" s="10"/>
      <c r="H266" s="39"/>
      <c r="I266" s="36"/>
    </row>
    <row r="267" spans="1:9" ht="12.75" customHeight="1" x14ac:dyDescent="0.2">
      <c r="A267" s="36"/>
      <c r="B267" s="36"/>
      <c r="C267" s="36"/>
      <c r="D267" s="39"/>
      <c r="E267" s="10"/>
      <c r="F267" s="10"/>
      <c r="G267" s="10"/>
      <c r="H267" s="39"/>
      <c r="I267" s="36"/>
    </row>
    <row r="268" spans="1:9" ht="12.75" customHeight="1" x14ac:dyDescent="0.2">
      <c r="A268" s="36"/>
      <c r="B268" s="36"/>
      <c r="C268" s="36"/>
      <c r="D268" s="39"/>
      <c r="E268" s="10"/>
      <c r="F268" s="10"/>
      <c r="G268" s="10"/>
      <c r="H268" s="39"/>
      <c r="I268" s="36"/>
    </row>
    <row r="269" spans="1:9" ht="12.75" customHeight="1" x14ac:dyDescent="0.2">
      <c r="A269" s="36"/>
      <c r="B269" s="36"/>
      <c r="C269" s="36"/>
      <c r="D269" s="39"/>
      <c r="E269" s="10"/>
      <c r="F269" s="10"/>
      <c r="G269" s="10"/>
      <c r="H269" s="39"/>
      <c r="I269" s="36"/>
    </row>
    <row r="270" spans="1:9" ht="12.75" customHeight="1" x14ac:dyDescent="0.2">
      <c r="A270" s="36"/>
      <c r="B270" s="36"/>
      <c r="C270" s="36"/>
      <c r="D270" s="39"/>
      <c r="E270" s="10"/>
      <c r="F270" s="10"/>
      <c r="G270" s="10"/>
      <c r="H270" s="39"/>
      <c r="I270" s="36"/>
    </row>
    <row r="271" spans="1:9" ht="12.75" customHeight="1" x14ac:dyDescent="0.2">
      <c r="A271" s="36"/>
      <c r="B271" s="36"/>
      <c r="C271" s="36"/>
      <c r="D271" s="39"/>
      <c r="E271" s="10"/>
      <c r="F271" s="10"/>
      <c r="G271" s="10"/>
      <c r="H271" s="39"/>
      <c r="I271" s="36"/>
    </row>
    <row r="272" spans="1:9" ht="12.75" customHeight="1" x14ac:dyDescent="0.2">
      <c r="A272" s="36"/>
      <c r="B272" s="36"/>
      <c r="C272" s="36"/>
      <c r="D272" s="39"/>
      <c r="E272" s="10"/>
      <c r="F272" s="10"/>
      <c r="G272" s="10"/>
      <c r="H272" s="39"/>
      <c r="I272" s="36"/>
    </row>
    <row r="273" spans="1:9" ht="12.75" customHeight="1" x14ac:dyDescent="0.2">
      <c r="A273" s="36"/>
      <c r="B273" s="36"/>
      <c r="C273" s="36"/>
      <c r="D273" s="39"/>
      <c r="E273" s="10"/>
      <c r="F273" s="10"/>
      <c r="G273" s="10"/>
      <c r="H273" s="39"/>
      <c r="I273" s="36"/>
    </row>
    <row r="274" spans="1:9" ht="12.75" customHeight="1" x14ac:dyDescent="0.2">
      <c r="A274" s="36"/>
      <c r="B274" s="36"/>
      <c r="C274" s="36"/>
      <c r="D274" s="39"/>
      <c r="E274" s="10"/>
      <c r="F274" s="10"/>
      <c r="G274" s="10"/>
      <c r="H274" s="39"/>
      <c r="I274" s="36"/>
    </row>
    <row r="275" spans="1:9" ht="12.75" customHeight="1" x14ac:dyDescent="0.2">
      <c r="A275" s="36"/>
      <c r="B275" s="36"/>
      <c r="C275" s="36"/>
      <c r="D275" s="39"/>
      <c r="E275" s="10"/>
      <c r="F275" s="10"/>
      <c r="G275" s="10"/>
      <c r="H275" s="39"/>
      <c r="I275" s="36"/>
    </row>
    <row r="276" spans="1:9" ht="12.75" customHeight="1" x14ac:dyDescent="0.2">
      <c r="A276" s="36"/>
      <c r="B276" s="36"/>
      <c r="C276" s="36"/>
      <c r="D276" s="39"/>
      <c r="E276" s="10"/>
      <c r="F276" s="10"/>
      <c r="G276" s="10"/>
      <c r="H276" s="39"/>
      <c r="I276" s="36"/>
    </row>
    <row r="277" spans="1:9" ht="12.75" customHeight="1" x14ac:dyDescent="0.2">
      <c r="A277" s="36"/>
      <c r="B277" s="36"/>
      <c r="C277" s="36"/>
      <c r="D277" s="39"/>
      <c r="E277" s="10"/>
      <c r="F277" s="10"/>
      <c r="G277" s="10"/>
      <c r="H277" s="39"/>
      <c r="I277" s="36"/>
    </row>
    <row r="278" spans="1:9" ht="12.75" customHeight="1" x14ac:dyDescent="0.2">
      <c r="A278" s="36"/>
      <c r="B278" s="36"/>
      <c r="C278" s="36"/>
      <c r="D278" s="39"/>
      <c r="E278" s="10"/>
      <c r="F278" s="10"/>
      <c r="G278" s="10"/>
      <c r="H278" s="39"/>
      <c r="I278" s="36"/>
    </row>
    <row r="279" spans="1:9" ht="12.75" customHeight="1" x14ac:dyDescent="0.2">
      <c r="A279" s="36"/>
      <c r="B279" s="36"/>
      <c r="C279" s="36"/>
      <c r="D279" s="39"/>
      <c r="E279" s="10"/>
      <c r="F279" s="10"/>
      <c r="G279" s="10"/>
      <c r="H279" s="39"/>
      <c r="I279" s="36"/>
    </row>
    <row r="280" spans="1:9" ht="12.75" customHeight="1" x14ac:dyDescent="0.2">
      <c r="A280" s="36"/>
      <c r="B280" s="36"/>
      <c r="C280" s="36"/>
      <c r="D280" s="39"/>
      <c r="E280" s="10"/>
      <c r="F280" s="10"/>
      <c r="G280" s="10"/>
      <c r="H280" s="39"/>
      <c r="I280" s="36"/>
    </row>
    <row r="281" spans="1:9" ht="12.75" customHeight="1" x14ac:dyDescent="0.2">
      <c r="A281" s="36"/>
      <c r="B281" s="36"/>
      <c r="C281" s="36"/>
      <c r="D281" s="39"/>
      <c r="E281" s="10"/>
      <c r="F281" s="10"/>
      <c r="G281" s="10"/>
      <c r="H281" s="39"/>
      <c r="I281" s="36"/>
    </row>
    <row r="282" spans="1:9" ht="12.75" customHeight="1" x14ac:dyDescent="0.2">
      <c r="A282" s="36"/>
      <c r="B282" s="36"/>
      <c r="C282" s="36"/>
      <c r="D282" s="39"/>
      <c r="E282" s="10"/>
      <c r="F282" s="10"/>
      <c r="G282" s="10"/>
      <c r="H282" s="39"/>
      <c r="I282" s="36"/>
    </row>
    <row r="283" spans="1:9" ht="12.75" customHeight="1" x14ac:dyDescent="0.2">
      <c r="A283" s="36"/>
      <c r="B283" s="36"/>
      <c r="C283" s="36"/>
      <c r="D283" s="39"/>
      <c r="E283" s="10"/>
      <c r="F283" s="10"/>
      <c r="G283" s="10"/>
      <c r="H283" s="39"/>
      <c r="I283" s="36"/>
    </row>
    <row r="284" spans="1:9" ht="12.75" customHeight="1" x14ac:dyDescent="0.2">
      <c r="A284" s="36"/>
      <c r="B284" s="36"/>
      <c r="C284" s="36"/>
      <c r="D284" s="39"/>
      <c r="E284" s="10"/>
      <c r="F284" s="10"/>
      <c r="G284" s="10"/>
      <c r="H284" s="39"/>
      <c r="I284" s="36"/>
    </row>
    <row r="285" spans="1:9" ht="12.75" customHeight="1" x14ac:dyDescent="0.2">
      <c r="A285" s="36"/>
      <c r="B285" s="36"/>
      <c r="C285" s="36"/>
      <c r="D285" s="39"/>
      <c r="E285" s="10"/>
      <c r="F285" s="10"/>
      <c r="G285" s="10"/>
      <c r="H285" s="39"/>
      <c r="I285" s="36"/>
    </row>
    <row r="286" spans="1:9" ht="12.75" customHeight="1" x14ac:dyDescent="0.2">
      <c r="A286" s="36"/>
      <c r="B286" s="36"/>
      <c r="C286" s="36"/>
      <c r="D286" s="39"/>
      <c r="E286" s="10"/>
      <c r="F286" s="10"/>
      <c r="G286" s="10"/>
      <c r="H286" s="39"/>
      <c r="I286" s="36"/>
    </row>
    <row r="287" spans="1:9" ht="12.75" customHeight="1" x14ac:dyDescent="0.2">
      <c r="A287" s="36"/>
      <c r="B287" s="36"/>
      <c r="C287" s="36"/>
      <c r="D287" s="39"/>
      <c r="E287" s="10"/>
      <c r="F287" s="10"/>
      <c r="G287" s="10"/>
      <c r="H287" s="39"/>
      <c r="I287" s="36"/>
    </row>
    <row r="288" spans="1:9" ht="12.75" customHeight="1" x14ac:dyDescent="0.2">
      <c r="A288" s="36"/>
      <c r="B288" s="36"/>
      <c r="C288" s="36"/>
      <c r="D288" s="39"/>
      <c r="E288" s="10"/>
      <c r="F288" s="10"/>
      <c r="G288" s="10"/>
      <c r="H288" s="39"/>
      <c r="I288" s="36"/>
    </row>
    <row r="289" spans="1:9" ht="12.75" customHeight="1" x14ac:dyDescent="0.2">
      <c r="A289" s="36"/>
      <c r="B289" s="36"/>
      <c r="C289" s="36"/>
      <c r="D289" s="39"/>
      <c r="E289" s="10"/>
      <c r="F289" s="10"/>
      <c r="G289" s="10"/>
      <c r="H289" s="39"/>
      <c r="I289" s="36"/>
    </row>
    <row r="290" spans="1:9" ht="12.75" customHeight="1" x14ac:dyDescent="0.2">
      <c r="A290" s="36"/>
      <c r="B290" s="36"/>
      <c r="C290" s="36"/>
      <c r="D290" s="39"/>
      <c r="E290" s="10"/>
      <c r="F290" s="10"/>
      <c r="G290" s="10"/>
      <c r="H290" s="39"/>
      <c r="I290" s="36"/>
    </row>
    <row r="291" spans="1:9" ht="12.75" customHeight="1" x14ac:dyDescent="0.2">
      <c r="A291" s="36"/>
      <c r="B291" s="36"/>
      <c r="C291" s="36"/>
      <c r="D291" s="39"/>
      <c r="E291" s="10"/>
      <c r="F291" s="10"/>
      <c r="G291" s="10"/>
      <c r="H291" s="39"/>
      <c r="I291" s="36"/>
    </row>
    <row r="292" spans="1:9" ht="12.75" customHeight="1" x14ac:dyDescent="0.2">
      <c r="A292" s="36"/>
      <c r="B292" s="36"/>
      <c r="C292" s="36"/>
      <c r="D292" s="39"/>
      <c r="E292" s="10"/>
      <c r="F292" s="10"/>
      <c r="G292" s="10"/>
      <c r="H292" s="39"/>
      <c r="I292" s="36"/>
    </row>
    <row r="293" spans="1:9" ht="12.75" customHeight="1" x14ac:dyDescent="0.2">
      <c r="A293" s="36"/>
      <c r="B293" s="36"/>
      <c r="C293" s="36"/>
      <c r="D293" s="39"/>
      <c r="E293" s="10"/>
      <c r="F293" s="10"/>
      <c r="G293" s="10"/>
      <c r="H293" s="39"/>
      <c r="I293" s="36"/>
    </row>
    <row r="294" spans="1:9" ht="12.75" customHeight="1" x14ac:dyDescent="0.2">
      <c r="A294" s="36"/>
      <c r="B294" s="36"/>
      <c r="C294" s="36"/>
      <c r="D294" s="39"/>
      <c r="E294" s="10"/>
      <c r="F294" s="10"/>
      <c r="G294" s="10"/>
      <c r="H294" s="39"/>
      <c r="I294" s="36"/>
    </row>
    <row r="295" spans="1:9" ht="12.75" customHeight="1" x14ac:dyDescent="0.2">
      <c r="A295" s="36"/>
      <c r="B295" s="36"/>
      <c r="C295" s="36"/>
      <c r="D295" s="39"/>
      <c r="E295" s="10"/>
      <c r="F295" s="10"/>
      <c r="G295" s="10"/>
      <c r="H295" s="39"/>
      <c r="I295" s="36"/>
    </row>
    <row r="296" spans="1:9" ht="12.75" customHeight="1" x14ac:dyDescent="0.2">
      <c r="A296" s="36"/>
      <c r="B296" s="36"/>
      <c r="C296" s="36"/>
      <c r="D296" s="39"/>
      <c r="E296" s="10"/>
      <c r="F296" s="10"/>
      <c r="G296" s="10"/>
      <c r="H296" s="39"/>
      <c r="I296" s="36"/>
    </row>
    <row r="297" spans="1:9" ht="12.75" customHeight="1" x14ac:dyDescent="0.2">
      <c r="A297" s="36"/>
      <c r="B297" s="36"/>
      <c r="C297" s="36"/>
      <c r="D297" s="39"/>
      <c r="E297" s="10"/>
      <c r="F297" s="10"/>
      <c r="G297" s="10"/>
      <c r="H297" s="39"/>
      <c r="I297" s="36"/>
    </row>
    <row r="298" spans="1:9" ht="12.75" customHeight="1" x14ac:dyDescent="0.2">
      <c r="A298" s="36"/>
      <c r="B298" s="36"/>
      <c r="C298" s="36"/>
      <c r="D298" s="39"/>
      <c r="E298" s="10"/>
      <c r="F298" s="10"/>
      <c r="G298" s="10"/>
      <c r="H298" s="39"/>
      <c r="I298" s="36"/>
    </row>
    <row r="299" spans="1:9" ht="12.75" customHeight="1" x14ac:dyDescent="0.2">
      <c r="A299" s="36"/>
      <c r="B299" s="36"/>
      <c r="C299" s="36"/>
      <c r="D299" s="39"/>
      <c r="E299" s="10"/>
      <c r="F299" s="10"/>
      <c r="G299" s="10"/>
      <c r="H299" s="39"/>
      <c r="I299" s="36"/>
    </row>
    <row r="300" spans="1:9" ht="12.75" customHeight="1" x14ac:dyDescent="0.2">
      <c r="A300" s="36"/>
      <c r="B300" s="36"/>
      <c r="C300" s="36"/>
      <c r="D300" s="39"/>
      <c r="E300" s="10"/>
      <c r="F300" s="10"/>
      <c r="G300" s="10"/>
      <c r="H300" s="39"/>
      <c r="I300" s="36"/>
    </row>
    <row r="301" spans="1:9" ht="12.75" customHeight="1" x14ac:dyDescent="0.2">
      <c r="A301" s="36"/>
      <c r="B301" s="36"/>
      <c r="C301" s="36"/>
      <c r="D301" s="39"/>
      <c r="E301" s="10"/>
      <c r="F301" s="10"/>
      <c r="G301" s="10"/>
      <c r="H301" s="39"/>
      <c r="I301" s="36"/>
    </row>
    <row r="302" spans="1:9" ht="12.75" customHeight="1" x14ac:dyDescent="0.2">
      <c r="A302" s="36"/>
      <c r="B302" s="36"/>
      <c r="C302" s="36"/>
      <c r="D302" s="39"/>
      <c r="E302" s="10"/>
      <c r="F302" s="10"/>
      <c r="G302" s="10"/>
      <c r="H302" s="39"/>
      <c r="I302" s="36"/>
    </row>
    <row r="303" spans="1:9" ht="12.75" customHeight="1" x14ac:dyDescent="0.2">
      <c r="A303" s="36"/>
      <c r="B303" s="36"/>
      <c r="C303" s="36"/>
      <c r="D303" s="39"/>
      <c r="E303" s="10"/>
      <c r="F303" s="10"/>
      <c r="G303" s="10"/>
      <c r="H303" s="39"/>
      <c r="I303" s="36"/>
    </row>
    <row r="304" spans="1:9" ht="12.75" customHeight="1" x14ac:dyDescent="0.2">
      <c r="A304" s="36"/>
      <c r="B304" s="36"/>
      <c r="C304" s="36"/>
      <c r="D304" s="39"/>
      <c r="E304" s="10"/>
      <c r="F304" s="10"/>
      <c r="G304" s="10"/>
      <c r="H304" s="39"/>
      <c r="I304" s="36"/>
    </row>
    <row r="305" spans="1:9" ht="12.75" customHeight="1" x14ac:dyDescent="0.2">
      <c r="A305" s="36"/>
      <c r="B305" s="36"/>
      <c r="C305" s="36"/>
      <c r="D305" s="39"/>
      <c r="E305" s="10"/>
      <c r="F305" s="10"/>
      <c r="G305" s="10"/>
      <c r="H305" s="39"/>
      <c r="I305" s="36"/>
    </row>
    <row r="306" spans="1:9" ht="12.75" customHeight="1" x14ac:dyDescent="0.2">
      <c r="A306" s="36"/>
      <c r="B306" s="36"/>
      <c r="C306" s="36"/>
      <c r="D306" s="39"/>
      <c r="E306" s="10"/>
      <c r="F306" s="10"/>
      <c r="G306" s="10"/>
      <c r="H306" s="39"/>
      <c r="I306" s="36"/>
    </row>
    <row r="307" spans="1:9" ht="12.75" customHeight="1" x14ac:dyDescent="0.2">
      <c r="A307" s="36"/>
      <c r="B307" s="36"/>
      <c r="C307" s="36"/>
      <c r="D307" s="39"/>
      <c r="E307" s="10"/>
      <c r="F307" s="10"/>
      <c r="G307" s="10"/>
      <c r="H307" s="39"/>
      <c r="I307" s="36"/>
    </row>
    <row r="308" spans="1:9" ht="12.75" customHeight="1" x14ac:dyDescent="0.2">
      <c r="A308" s="36"/>
      <c r="B308" s="36"/>
      <c r="C308" s="36"/>
      <c r="D308" s="39"/>
      <c r="E308" s="10"/>
      <c r="F308" s="10"/>
      <c r="G308" s="10"/>
      <c r="H308" s="39"/>
      <c r="I308" s="36"/>
    </row>
    <row r="309" spans="1:9" ht="12.75" customHeight="1" x14ac:dyDescent="0.2">
      <c r="A309" s="36"/>
      <c r="B309" s="36"/>
      <c r="C309" s="36"/>
      <c r="D309" s="39"/>
      <c r="E309" s="10"/>
      <c r="F309" s="10"/>
      <c r="G309" s="10"/>
      <c r="H309" s="39"/>
      <c r="I309" s="36"/>
    </row>
    <row r="310" spans="1:9" ht="12.75" customHeight="1" x14ac:dyDescent="0.2">
      <c r="A310" s="36"/>
      <c r="B310" s="36"/>
      <c r="C310" s="36"/>
      <c r="D310" s="39"/>
      <c r="E310" s="10"/>
      <c r="F310" s="10"/>
      <c r="G310" s="10"/>
      <c r="H310" s="39"/>
      <c r="I310" s="36"/>
    </row>
    <row r="311" spans="1:9" ht="12.75" customHeight="1" x14ac:dyDescent="0.2">
      <c r="A311" s="36"/>
      <c r="B311" s="36"/>
      <c r="C311" s="36"/>
      <c r="D311" s="39"/>
      <c r="E311" s="10"/>
      <c r="F311" s="10"/>
      <c r="G311" s="10"/>
      <c r="H311" s="39"/>
      <c r="I311" s="36"/>
    </row>
    <row r="312" spans="1:9" ht="12.75" customHeight="1" x14ac:dyDescent="0.2">
      <c r="A312" s="36"/>
      <c r="B312" s="36"/>
      <c r="C312" s="36"/>
      <c r="D312" s="39"/>
      <c r="E312" s="10"/>
      <c r="F312" s="10"/>
      <c r="G312" s="10"/>
      <c r="H312" s="39"/>
      <c r="I312" s="36"/>
    </row>
    <row r="313" spans="1:9" ht="12.75" customHeight="1" x14ac:dyDescent="0.2">
      <c r="A313" s="36"/>
      <c r="B313" s="36"/>
      <c r="C313" s="36"/>
      <c r="D313" s="39"/>
      <c r="E313" s="10"/>
      <c r="F313" s="10"/>
      <c r="G313" s="10"/>
      <c r="H313" s="39"/>
      <c r="I313" s="36"/>
    </row>
    <row r="314" spans="1:9" ht="12.75" customHeight="1" x14ac:dyDescent="0.2">
      <c r="A314" s="36"/>
      <c r="B314" s="36"/>
      <c r="C314" s="36"/>
      <c r="D314" s="39"/>
      <c r="E314" s="10"/>
      <c r="F314" s="10"/>
      <c r="G314" s="10"/>
      <c r="H314" s="39"/>
      <c r="I314" s="36"/>
    </row>
    <row r="315" spans="1:9" ht="12.75" customHeight="1" x14ac:dyDescent="0.2">
      <c r="A315" s="36"/>
      <c r="B315" s="36"/>
      <c r="C315" s="36"/>
      <c r="D315" s="39"/>
      <c r="E315" s="10"/>
      <c r="F315" s="10"/>
      <c r="G315" s="10"/>
      <c r="H315" s="39"/>
      <c r="I315" s="36"/>
    </row>
    <row r="316" spans="1:9" ht="12.75" customHeight="1" x14ac:dyDescent="0.2">
      <c r="A316" s="36"/>
      <c r="B316" s="36"/>
      <c r="C316" s="36"/>
      <c r="D316" s="39"/>
      <c r="E316" s="10"/>
      <c r="F316" s="10"/>
      <c r="G316" s="10"/>
      <c r="H316" s="39"/>
      <c r="I316" s="36"/>
    </row>
    <row r="317" spans="1:9" ht="12.75" customHeight="1" x14ac:dyDescent="0.2">
      <c r="A317" s="36"/>
      <c r="B317" s="36"/>
      <c r="C317" s="36"/>
      <c r="D317" s="39"/>
      <c r="E317" s="10"/>
      <c r="F317" s="10"/>
      <c r="G317" s="10"/>
      <c r="H317" s="39"/>
      <c r="I317" s="36"/>
    </row>
    <row r="318" spans="1:9" ht="12.75" customHeight="1" x14ac:dyDescent="0.2">
      <c r="A318" s="36"/>
      <c r="B318" s="36"/>
      <c r="C318" s="36"/>
      <c r="D318" s="39"/>
      <c r="E318" s="10"/>
      <c r="F318" s="10"/>
      <c r="G318" s="10"/>
      <c r="H318" s="39"/>
      <c r="I318" s="36"/>
    </row>
    <row r="319" spans="1:9" ht="12.75" customHeight="1" x14ac:dyDescent="0.2">
      <c r="A319" s="36"/>
      <c r="B319" s="36"/>
      <c r="C319" s="36"/>
      <c r="D319" s="39"/>
      <c r="E319" s="10"/>
      <c r="F319" s="10"/>
      <c r="G319" s="10"/>
      <c r="H319" s="39"/>
      <c r="I319" s="36"/>
    </row>
    <row r="320" spans="1:9" ht="12.75" customHeight="1" x14ac:dyDescent="0.2">
      <c r="A320" s="36"/>
      <c r="B320" s="36"/>
      <c r="C320" s="36"/>
      <c r="D320" s="39"/>
      <c r="E320" s="10"/>
      <c r="F320" s="10"/>
      <c r="G320" s="10"/>
      <c r="H320" s="39"/>
      <c r="I320" s="36"/>
    </row>
    <row r="321" spans="1:9" ht="12.75" customHeight="1" x14ac:dyDescent="0.2">
      <c r="A321" s="36"/>
      <c r="B321" s="36"/>
      <c r="C321" s="36"/>
      <c r="D321" s="39"/>
      <c r="E321" s="10"/>
      <c r="F321" s="10"/>
      <c r="G321" s="10"/>
      <c r="H321" s="39"/>
      <c r="I321" s="36"/>
    </row>
    <row r="322" spans="1:9" ht="12.75" customHeight="1" x14ac:dyDescent="0.2">
      <c r="A322" s="36"/>
      <c r="B322" s="36"/>
      <c r="C322" s="36"/>
      <c r="D322" s="39"/>
      <c r="E322" s="10"/>
      <c r="F322" s="10"/>
      <c r="G322" s="10"/>
      <c r="H322" s="39"/>
      <c r="I322" s="36"/>
    </row>
    <row r="323" spans="1:9" ht="12.75" customHeight="1" x14ac:dyDescent="0.2">
      <c r="A323" s="36"/>
      <c r="B323" s="36"/>
      <c r="C323" s="36"/>
      <c r="D323" s="39"/>
      <c r="E323" s="10"/>
      <c r="F323" s="10"/>
      <c r="G323" s="10"/>
      <c r="H323" s="39"/>
      <c r="I323" s="36"/>
    </row>
    <row r="324" spans="1:9" ht="12.75" customHeight="1" x14ac:dyDescent="0.2">
      <c r="A324" s="36"/>
      <c r="B324" s="36"/>
      <c r="C324" s="36"/>
      <c r="D324" s="39"/>
      <c r="E324" s="10"/>
      <c r="F324" s="10"/>
      <c r="G324" s="10"/>
      <c r="H324" s="39"/>
      <c r="I324" s="36"/>
    </row>
    <row r="325" spans="1:9" ht="12.75" customHeight="1" x14ac:dyDescent="0.2">
      <c r="A325" s="36"/>
      <c r="B325" s="36"/>
      <c r="C325" s="36"/>
      <c r="D325" s="39"/>
      <c r="E325" s="10"/>
      <c r="F325" s="10"/>
      <c r="G325" s="10"/>
      <c r="H325" s="39"/>
      <c r="I325" s="36"/>
    </row>
    <row r="326" spans="1:9" ht="12.75" customHeight="1" x14ac:dyDescent="0.2">
      <c r="A326" s="36"/>
      <c r="B326" s="36"/>
      <c r="C326" s="36"/>
      <c r="D326" s="39"/>
      <c r="E326" s="10"/>
      <c r="F326" s="10"/>
      <c r="G326" s="10"/>
      <c r="H326" s="39"/>
      <c r="I326" s="36"/>
    </row>
    <row r="327" spans="1:9" ht="12.75" customHeight="1" x14ac:dyDescent="0.2">
      <c r="A327" s="36"/>
      <c r="B327" s="36"/>
      <c r="C327" s="36"/>
      <c r="D327" s="39"/>
      <c r="E327" s="10"/>
      <c r="F327" s="10"/>
      <c r="G327" s="10"/>
      <c r="H327" s="39"/>
      <c r="I327" s="36"/>
    </row>
    <row r="328" spans="1:9" ht="12.75" customHeight="1" x14ac:dyDescent="0.2">
      <c r="A328" s="36"/>
      <c r="B328" s="36"/>
      <c r="C328" s="36"/>
      <c r="D328" s="39"/>
      <c r="E328" s="10"/>
      <c r="F328" s="10"/>
      <c r="G328" s="10"/>
      <c r="H328" s="39"/>
      <c r="I328" s="36"/>
    </row>
    <row r="329" spans="1:9" ht="12.75" customHeight="1" x14ac:dyDescent="0.2">
      <c r="A329" s="36"/>
      <c r="B329" s="36"/>
      <c r="C329" s="36"/>
      <c r="D329" s="39"/>
      <c r="E329" s="10"/>
      <c r="F329" s="10"/>
      <c r="G329" s="10"/>
      <c r="H329" s="39"/>
      <c r="I329" s="36"/>
    </row>
    <row r="330" spans="1:9" ht="12.75" customHeight="1" x14ac:dyDescent="0.2">
      <c r="A330" s="36"/>
      <c r="B330" s="36"/>
      <c r="C330" s="36"/>
      <c r="D330" s="39"/>
      <c r="E330" s="10"/>
      <c r="F330" s="10"/>
      <c r="G330" s="10"/>
      <c r="H330" s="39"/>
      <c r="I330" s="36"/>
    </row>
    <row r="331" spans="1:9" ht="12.75" customHeight="1" x14ac:dyDescent="0.2">
      <c r="A331" s="36"/>
      <c r="B331" s="36"/>
      <c r="C331" s="36"/>
      <c r="D331" s="39"/>
      <c r="E331" s="10"/>
      <c r="F331" s="10"/>
      <c r="G331" s="10"/>
      <c r="H331" s="39"/>
      <c r="I331" s="36"/>
    </row>
    <row r="332" spans="1:9" ht="12.75" customHeight="1" x14ac:dyDescent="0.2">
      <c r="A332" s="36"/>
      <c r="B332" s="36"/>
      <c r="C332" s="36"/>
      <c r="D332" s="39"/>
      <c r="E332" s="10"/>
      <c r="F332" s="10"/>
      <c r="G332" s="10"/>
      <c r="H332" s="39"/>
      <c r="I332" s="36"/>
    </row>
    <row r="333" spans="1:9" ht="12.75" customHeight="1" x14ac:dyDescent="0.2">
      <c r="A333" s="36"/>
      <c r="B333" s="36"/>
      <c r="C333" s="36"/>
      <c r="D333" s="39"/>
      <c r="E333" s="10"/>
      <c r="F333" s="10"/>
      <c r="G333" s="10"/>
      <c r="H333" s="39"/>
      <c r="I333" s="36"/>
    </row>
    <row r="334" spans="1:9" ht="12.75" customHeight="1" x14ac:dyDescent="0.2">
      <c r="A334" s="36"/>
      <c r="B334" s="36"/>
      <c r="C334" s="36"/>
      <c r="D334" s="39"/>
      <c r="E334" s="10"/>
      <c r="F334" s="10"/>
      <c r="G334" s="10"/>
      <c r="H334" s="39"/>
      <c r="I334" s="36"/>
    </row>
    <row r="335" spans="1:9" ht="12.75" customHeight="1" x14ac:dyDescent="0.2">
      <c r="A335" s="36"/>
      <c r="B335" s="36"/>
      <c r="C335" s="36"/>
      <c r="D335" s="39"/>
      <c r="E335" s="10"/>
      <c r="F335" s="10"/>
      <c r="G335" s="10"/>
      <c r="H335" s="39"/>
      <c r="I335" s="36"/>
    </row>
    <row r="336" spans="1:9" ht="12.75" customHeight="1" x14ac:dyDescent="0.2">
      <c r="A336" s="36"/>
      <c r="B336" s="36"/>
      <c r="C336" s="36"/>
      <c r="D336" s="39"/>
      <c r="E336" s="10"/>
      <c r="F336" s="10"/>
      <c r="G336" s="10"/>
      <c r="H336" s="39"/>
      <c r="I336" s="36"/>
    </row>
    <row r="337" spans="1:9" ht="12.75" customHeight="1" x14ac:dyDescent="0.2">
      <c r="A337" s="36"/>
      <c r="B337" s="36"/>
      <c r="C337" s="36"/>
      <c r="D337" s="39"/>
      <c r="E337" s="10"/>
      <c r="F337" s="10"/>
      <c r="G337" s="10"/>
      <c r="H337" s="39"/>
      <c r="I337" s="36"/>
    </row>
    <row r="338" spans="1:9" ht="12.75" customHeight="1" x14ac:dyDescent="0.2">
      <c r="A338" s="36"/>
      <c r="B338" s="36"/>
      <c r="C338" s="36"/>
      <c r="D338" s="39"/>
      <c r="E338" s="10"/>
      <c r="F338" s="10"/>
      <c r="G338" s="10"/>
      <c r="H338" s="39"/>
      <c r="I338" s="36"/>
    </row>
    <row r="339" spans="1:9" ht="12.75" customHeight="1" x14ac:dyDescent="0.2">
      <c r="A339" s="36"/>
      <c r="B339" s="36"/>
      <c r="C339" s="36"/>
      <c r="D339" s="39"/>
      <c r="E339" s="10"/>
      <c r="F339" s="10"/>
      <c r="G339" s="10"/>
      <c r="H339" s="39"/>
      <c r="I339" s="36"/>
    </row>
    <row r="340" spans="1:9" ht="12.75" customHeight="1" x14ac:dyDescent="0.2">
      <c r="A340" s="36"/>
      <c r="B340" s="36"/>
      <c r="C340" s="36"/>
      <c r="D340" s="39"/>
      <c r="E340" s="10"/>
      <c r="F340" s="10"/>
      <c r="G340" s="10"/>
      <c r="H340" s="39"/>
      <c r="I340" s="36"/>
    </row>
    <row r="341" spans="1:9" ht="12.75" customHeight="1" x14ac:dyDescent="0.2">
      <c r="A341" s="36"/>
      <c r="B341" s="36"/>
      <c r="C341" s="36"/>
      <c r="D341" s="39"/>
      <c r="E341" s="10"/>
      <c r="F341" s="10"/>
      <c r="G341" s="10"/>
      <c r="H341" s="39"/>
      <c r="I341" s="36"/>
    </row>
    <row r="342" spans="1:9" ht="12.75" customHeight="1" x14ac:dyDescent="0.2">
      <c r="A342" s="36"/>
      <c r="B342" s="36"/>
      <c r="C342" s="36"/>
      <c r="D342" s="39"/>
      <c r="E342" s="10"/>
      <c r="F342" s="10"/>
      <c r="G342" s="10"/>
      <c r="H342" s="39"/>
      <c r="I342" s="36"/>
    </row>
    <row r="343" spans="1:9" ht="12.75" customHeight="1" x14ac:dyDescent="0.2">
      <c r="A343" s="36"/>
      <c r="B343" s="36"/>
      <c r="C343" s="36"/>
      <c r="D343" s="39"/>
      <c r="E343" s="10"/>
      <c r="F343" s="10"/>
      <c r="G343" s="10"/>
      <c r="H343" s="39"/>
      <c r="I343" s="36"/>
    </row>
    <row r="344" spans="1:9" ht="12.75" customHeight="1" x14ac:dyDescent="0.2">
      <c r="A344" s="36"/>
      <c r="B344" s="36"/>
      <c r="C344" s="36"/>
      <c r="D344" s="39"/>
      <c r="E344" s="10"/>
      <c r="F344" s="10"/>
      <c r="G344" s="10"/>
      <c r="H344" s="39"/>
      <c r="I344" s="36"/>
    </row>
    <row r="345" spans="1:9" ht="12.75" customHeight="1" x14ac:dyDescent="0.2">
      <c r="A345" s="36"/>
      <c r="B345" s="36"/>
      <c r="C345" s="36"/>
      <c r="D345" s="39"/>
      <c r="E345" s="10"/>
      <c r="F345" s="10"/>
      <c r="G345" s="10"/>
      <c r="H345" s="39"/>
      <c r="I345" s="36"/>
    </row>
    <row r="346" spans="1:9" ht="12.75" customHeight="1" x14ac:dyDescent="0.2">
      <c r="A346" s="36"/>
      <c r="B346" s="36"/>
      <c r="C346" s="36"/>
      <c r="D346" s="39"/>
      <c r="E346" s="10"/>
      <c r="F346" s="10"/>
      <c r="G346" s="10"/>
      <c r="H346" s="39"/>
      <c r="I346" s="36"/>
    </row>
    <row r="347" spans="1:9" ht="12.75" customHeight="1" x14ac:dyDescent="0.2">
      <c r="A347" s="36"/>
      <c r="B347" s="36"/>
      <c r="C347" s="36"/>
      <c r="D347" s="39"/>
      <c r="E347" s="10"/>
      <c r="F347" s="10"/>
      <c r="G347" s="10"/>
      <c r="H347" s="39"/>
      <c r="I347" s="36"/>
    </row>
    <row r="348" spans="1:9" ht="12.75" customHeight="1" x14ac:dyDescent="0.2">
      <c r="A348" s="36"/>
      <c r="B348" s="36"/>
      <c r="C348" s="36"/>
      <c r="D348" s="39"/>
      <c r="E348" s="10"/>
      <c r="F348" s="10"/>
      <c r="G348" s="10"/>
      <c r="H348" s="39"/>
      <c r="I348" s="36"/>
    </row>
    <row r="349" spans="1:9" ht="12.75" customHeight="1" x14ac:dyDescent="0.2">
      <c r="A349" s="36"/>
      <c r="B349" s="36"/>
      <c r="C349" s="36"/>
      <c r="D349" s="39"/>
      <c r="E349" s="10"/>
      <c r="F349" s="10"/>
      <c r="G349" s="10"/>
      <c r="H349" s="39"/>
      <c r="I349" s="36"/>
    </row>
    <row r="350" spans="1:9" ht="12.75" customHeight="1" x14ac:dyDescent="0.2">
      <c r="A350" s="36"/>
      <c r="B350" s="36"/>
      <c r="C350" s="36"/>
      <c r="D350" s="39"/>
      <c r="E350" s="10"/>
      <c r="F350" s="10"/>
      <c r="G350" s="10"/>
      <c r="H350" s="39"/>
      <c r="I350" s="36"/>
    </row>
    <row r="351" spans="1:9" ht="12.75" customHeight="1" x14ac:dyDescent="0.2">
      <c r="A351" s="36"/>
      <c r="B351" s="36"/>
      <c r="C351" s="36"/>
      <c r="D351" s="39"/>
      <c r="E351" s="10"/>
      <c r="F351" s="10"/>
      <c r="G351" s="10"/>
      <c r="H351" s="39"/>
      <c r="I351" s="36"/>
    </row>
    <row r="352" spans="1:9" ht="12.75" customHeight="1" x14ac:dyDescent="0.2">
      <c r="A352" s="36"/>
      <c r="B352" s="36"/>
      <c r="C352" s="36"/>
      <c r="D352" s="39"/>
      <c r="E352" s="10"/>
      <c r="F352" s="10"/>
      <c r="G352" s="10"/>
      <c r="H352" s="39"/>
      <c r="I352" s="36"/>
    </row>
    <row r="353" spans="1:9" ht="12.75" customHeight="1" x14ac:dyDescent="0.2">
      <c r="A353" s="36"/>
      <c r="B353" s="36"/>
      <c r="C353" s="36"/>
      <c r="D353" s="39"/>
      <c r="E353" s="10"/>
      <c r="F353" s="10"/>
      <c r="G353" s="10"/>
      <c r="H353" s="39"/>
      <c r="I353" s="36"/>
    </row>
    <row r="354" spans="1:9" ht="12.75" customHeight="1" x14ac:dyDescent="0.2">
      <c r="A354" s="36"/>
      <c r="B354" s="36"/>
      <c r="C354" s="36"/>
      <c r="D354" s="39"/>
      <c r="E354" s="10"/>
      <c r="F354" s="10"/>
      <c r="G354" s="10"/>
      <c r="H354" s="39"/>
      <c r="I354" s="36"/>
    </row>
    <row r="355" spans="1:9" ht="12.75" customHeight="1" x14ac:dyDescent="0.2">
      <c r="A355" s="36"/>
      <c r="B355" s="36"/>
      <c r="C355" s="36"/>
      <c r="D355" s="39"/>
      <c r="E355" s="10"/>
      <c r="F355" s="10"/>
      <c r="G355" s="10"/>
      <c r="H355" s="39"/>
      <c r="I355" s="36"/>
    </row>
    <row r="356" spans="1:9" ht="12.75" customHeight="1" x14ac:dyDescent="0.2">
      <c r="A356" s="36"/>
      <c r="B356" s="36"/>
      <c r="C356" s="36"/>
      <c r="D356" s="39"/>
      <c r="E356" s="10"/>
      <c r="F356" s="10"/>
      <c r="G356" s="10"/>
      <c r="H356" s="39"/>
      <c r="I356" s="36"/>
    </row>
    <row r="357" spans="1:9" ht="12.75" customHeight="1" x14ac:dyDescent="0.2">
      <c r="A357" s="36"/>
      <c r="B357" s="36"/>
      <c r="C357" s="36"/>
      <c r="D357" s="39"/>
      <c r="E357" s="10"/>
      <c r="F357" s="10"/>
      <c r="G357" s="10"/>
      <c r="H357" s="39"/>
      <c r="I357" s="36"/>
    </row>
    <row r="358" spans="1:9" ht="12.75" customHeight="1" x14ac:dyDescent="0.2">
      <c r="A358" s="36"/>
      <c r="B358" s="36"/>
      <c r="C358" s="36"/>
      <c r="D358" s="39"/>
      <c r="E358" s="10"/>
      <c r="F358" s="10"/>
      <c r="G358" s="10"/>
      <c r="H358" s="39"/>
      <c r="I358" s="36"/>
    </row>
    <row r="359" spans="1:9" ht="12.75" customHeight="1" x14ac:dyDescent="0.2">
      <c r="A359" s="36"/>
      <c r="B359" s="36"/>
      <c r="C359" s="36"/>
      <c r="D359" s="39"/>
      <c r="E359" s="10"/>
      <c r="F359" s="10"/>
      <c r="G359" s="10"/>
      <c r="H359" s="39"/>
      <c r="I359" s="36"/>
    </row>
    <row r="360" spans="1:9" ht="12.75" customHeight="1" x14ac:dyDescent="0.2">
      <c r="A360" s="36"/>
      <c r="B360" s="36"/>
      <c r="C360" s="36"/>
      <c r="D360" s="39"/>
      <c r="E360" s="10"/>
      <c r="F360" s="10"/>
      <c r="G360" s="10"/>
      <c r="H360" s="39"/>
      <c r="I360" s="36"/>
    </row>
    <row r="361" spans="1:9" ht="12.75" customHeight="1" x14ac:dyDescent="0.2">
      <c r="A361" s="36"/>
      <c r="B361" s="36"/>
      <c r="C361" s="36"/>
      <c r="D361" s="39"/>
      <c r="E361" s="10"/>
      <c r="F361" s="10"/>
      <c r="G361" s="10"/>
      <c r="H361" s="39"/>
      <c r="I361" s="36"/>
    </row>
    <row r="362" spans="1:9" ht="12.75" customHeight="1" x14ac:dyDescent="0.2">
      <c r="A362" s="36"/>
      <c r="B362" s="36"/>
      <c r="C362" s="36"/>
      <c r="D362" s="39"/>
      <c r="E362" s="10"/>
      <c r="F362" s="10"/>
      <c r="G362" s="10"/>
      <c r="H362" s="39"/>
      <c r="I362" s="36"/>
    </row>
    <row r="363" spans="1:9" ht="12.75" customHeight="1" x14ac:dyDescent="0.2">
      <c r="A363" s="36"/>
      <c r="B363" s="36"/>
      <c r="C363" s="36"/>
      <c r="D363" s="39"/>
      <c r="E363" s="10"/>
      <c r="F363" s="10"/>
      <c r="G363" s="10"/>
      <c r="H363" s="39"/>
      <c r="I363" s="36"/>
    </row>
    <row r="364" spans="1:9" ht="12.75" customHeight="1" x14ac:dyDescent="0.2">
      <c r="A364" s="36"/>
      <c r="B364" s="36"/>
      <c r="C364" s="36"/>
      <c r="D364" s="39"/>
      <c r="E364" s="10"/>
      <c r="F364" s="10"/>
      <c r="G364" s="10"/>
      <c r="H364" s="39"/>
      <c r="I364" s="36"/>
    </row>
    <row r="365" spans="1:9" ht="12.75" customHeight="1" x14ac:dyDescent="0.2">
      <c r="A365" s="36"/>
      <c r="B365" s="36"/>
      <c r="C365" s="36"/>
      <c r="D365" s="39"/>
      <c r="E365" s="10"/>
      <c r="F365" s="10"/>
      <c r="G365" s="10"/>
      <c r="H365" s="39"/>
      <c r="I365" s="36"/>
    </row>
    <row r="366" spans="1:9" ht="12.75" customHeight="1" x14ac:dyDescent="0.2">
      <c r="A366" s="36"/>
      <c r="B366" s="36"/>
      <c r="C366" s="36"/>
      <c r="D366" s="39"/>
      <c r="E366" s="10"/>
      <c r="F366" s="10"/>
      <c r="G366" s="10"/>
      <c r="H366" s="39"/>
      <c r="I366" s="36"/>
    </row>
    <row r="367" spans="1:9" ht="12.75" customHeight="1" x14ac:dyDescent="0.2">
      <c r="A367" s="36"/>
      <c r="B367" s="36"/>
      <c r="C367" s="36"/>
      <c r="D367" s="39"/>
      <c r="E367" s="10"/>
      <c r="F367" s="10"/>
      <c r="G367" s="10"/>
      <c r="H367" s="39"/>
      <c r="I367" s="36"/>
    </row>
    <row r="368" spans="1:9" ht="12.75" customHeight="1" x14ac:dyDescent="0.2">
      <c r="A368" s="36"/>
      <c r="B368" s="36"/>
      <c r="C368" s="36"/>
      <c r="D368" s="39"/>
      <c r="E368" s="10"/>
      <c r="F368" s="10"/>
      <c r="G368" s="10"/>
      <c r="H368" s="39"/>
      <c r="I368" s="36"/>
    </row>
    <row r="369" spans="1:9" ht="12.75" customHeight="1" x14ac:dyDescent="0.2">
      <c r="A369" s="36"/>
      <c r="B369" s="36"/>
      <c r="C369" s="36"/>
      <c r="D369" s="39"/>
      <c r="E369" s="10"/>
      <c r="F369" s="10"/>
      <c r="G369" s="10"/>
      <c r="H369" s="39"/>
      <c r="I369" s="36"/>
    </row>
    <row r="370" spans="1:9" ht="12.75" customHeight="1" x14ac:dyDescent="0.2">
      <c r="A370" s="36"/>
      <c r="B370" s="36"/>
      <c r="C370" s="36"/>
      <c r="D370" s="39"/>
      <c r="E370" s="10"/>
      <c r="F370" s="10"/>
      <c r="G370" s="10"/>
      <c r="H370" s="39"/>
      <c r="I370" s="36"/>
    </row>
    <row r="371" spans="1:9" ht="12.75" customHeight="1" x14ac:dyDescent="0.2">
      <c r="A371" s="36"/>
      <c r="B371" s="36"/>
      <c r="C371" s="36"/>
      <c r="D371" s="39"/>
      <c r="E371" s="10"/>
      <c r="F371" s="10"/>
      <c r="G371" s="10"/>
      <c r="H371" s="39"/>
      <c r="I371" s="36"/>
    </row>
    <row r="372" spans="1:9" ht="12.75" customHeight="1" x14ac:dyDescent="0.2">
      <c r="A372" s="36"/>
      <c r="B372" s="36"/>
      <c r="C372" s="36"/>
      <c r="D372" s="39"/>
      <c r="E372" s="10"/>
      <c r="F372" s="10"/>
      <c r="G372" s="10"/>
      <c r="H372" s="39"/>
      <c r="I372" s="36"/>
    </row>
    <row r="373" spans="1:9" ht="12.75" customHeight="1" x14ac:dyDescent="0.2">
      <c r="A373" s="36"/>
      <c r="B373" s="36"/>
      <c r="C373" s="36"/>
      <c r="D373" s="39"/>
      <c r="E373" s="10"/>
      <c r="F373" s="10"/>
      <c r="G373" s="10"/>
      <c r="H373" s="39"/>
      <c r="I373" s="36"/>
    </row>
    <row r="374" spans="1:9" ht="12.75" customHeight="1" x14ac:dyDescent="0.2">
      <c r="A374" s="36"/>
      <c r="B374" s="36"/>
      <c r="C374" s="36"/>
      <c r="D374" s="39"/>
      <c r="E374" s="10"/>
      <c r="F374" s="10"/>
      <c r="G374" s="10"/>
      <c r="H374" s="39"/>
      <c r="I374" s="36"/>
    </row>
    <row r="375" spans="1:9" ht="12.75" customHeight="1" x14ac:dyDescent="0.2">
      <c r="A375" s="36"/>
      <c r="B375" s="36"/>
      <c r="C375" s="36"/>
      <c r="D375" s="39"/>
      <c r="E375" s="10"/>
      <c r="F375" s="10"/>
      <c r="G375" s="10"/>
      <c r="H375" s="39"/>
      <c r="I375" s="36"/>
    </row>
    <row r="376" spans="1:9" ht="12.75" customHeight="1" x14ac:dyDescent="0.2">
      <c r="A376" s="36"/>
      <c r="B376" s="36"/>
      <c r="C376" s="36"/>
      <c r="D376" s="39"/>
      <c r="E376" s="10"/>
      <c r="F376" s="10"/>
      <c r="G376" s="10"/>
      <c r="H376" s="39"/>
      <c r="I376" s="36"/>
    </row>
    <row r="377" spans="1:9" ht="12.75" customHeight="1" x14ac:dyDescent="0.2">
      <c r="A377" s="36"/>
      <c r="B377" s="36"/>
      <c r="C377" s="36"/>
      <c r="D377" s="39"/>
      <c r="E377" s="10"/>
      <c r="F377" s="10"/>
      <c r="G377" s="10"/>
      <c r="H377" s="39"/>
      <c r="I377" s="36"/>
    </row>
    <row r="378" spans="1:9" ht="12.75" customHeight="1" x14ac:dyDescent="0.2">
      <c r="A378" s="36"/>
      <c r="B378" s="36"/>
      <c r="C378" s="36"/>
      <c r="D378" s="39"/>
      <c r="E378" s="10"/>
      <c r="F378" s="10"/>
      <c r="G378" s="10"/>
      <c r="H378" s="39"/>
      <c r="I378" s="36"/>
    </row>
    <row r="379" spans="1:9" ht="12.75" customHeight="1" x14ac:dyDescent="0.2">
      <c r="A379" s="36"/>
      <c r="B379" s="36"/>
      <c r="C379" s="36"/>
      <c r="D379" s="39"/>
      <c r="E379" s="10"/>
      <c r="F379" s="10"/>
      <c r="G379" s="10"/>
      <c r="H379" s="39"/>
      <c r="I379" s="36"/>
    </row>
    <row r="380" spans="1:9" ht="12.75" customHeight="1" x14ac:dyDescent="0.2">
      <c r="A380" s="36"/>
      <c r="B380" s="36"/>
      <c r="C380" s="36"/>
      <c r="D380" s="39"/>
      <c r="E380" s="10"/>
      <c r="F380" s="10"/>
      <c r="G380" s="10"/>
      <c r="H380" s="39"/>
      <c r="I380" s="36"/>
    </row>
    <row r="381" spans="1:9" ht="12.75" customHeight="1" x14ac:dyDescent="0.2">
      <c r="A381" s="36"/>
      <c r="B381" s="36"/>
      <c r="C381" s="36"/>
      <c r="D381" s="39"/>
      <c r="E381" s="10"/>
      <c r="F381" s="10"/>
      <c r="G381" s="10"/>
      <c r="H381" s="39"/>
      <c r="I381" s="36"/>
    </row>
    <row r="382" spans="1:9" ht="12.75" customHeight="1" x14ac:dyDescent="0.2">
      <c r="A382" s="36"/>
      <c r="B382" s="36"/>
      <c r="C382" s="36"/>
      <c r="D382" s="39"/>
      <c r="E382" s="10"/>
      <c r="F382" s="10"/>
      <c r="G382" s="10"/>
      <c r="H382" s="39"/>
      <c r="I382" s="36"/>
    </row>
    <row r="383" spans="1:9" ht="12.75" customHeight="1" x14ac:dyDescent="0.2">
      <c r="A383" s="36"/>
      <c r="B383" s="36"/>
      <c r="C383" s="36"/>
      <c r="D383" s="39"/>
      <c r="E383" s="10"/>
      <c r="F383" s="10"/>
      <c r="G383" s="10"/>
      <c r="H383" s="39"/>
      <c r="I383" s="36"/>
    </row>
    <row r="384" spans="1:9" ht="12.75" customHeight="1" x14ac:dyDescent="0.2">
      <c r="A384" s="36"/>
      <c r="B384" s="36"/>
      <c r="C384" s="36"/>
      <c r="D384" s="39"/>
      <c r="E384" s="10"/>
      <c r="F384" s="10"/>
      <c r="G384" s="10"/>
      <c r="H384" s="39"/>
      <c r="I384" s="36"/>
    </row>
    <row r="385" spans="1:9" ht="12.75" customHeight="1" x14ac:dyDescent="0.2">
      <c r="A385" s="36"/>
      <c r="B385" s="36"/>
      <c r="C385" s="36"/>
      <c r="D385" s="39"/>
      <c r="E385" s="10"/>
      <c r="F385" s="10"/>
      <c r="G385" s="10"/>
      <c r="H385" s="39"/>
      <c r="I385" s="36"/>
    </row>
    <row r="386" spans="1:9" ht="12.75" customHeight="1" x14ac:dyDescent="0.2">
      <c r="A386" s="36"/>
      <c r="B386" s="36"/>
      <c r="C386" s="36"/>
      <c r="D386" s="39"/>
      <c r="E386" s="10"/>
      <c r="F386" s="10"/>
      <c r="G386" s="10"/>
      <c r="H386" s="39"/>
      <c r="I386" s="36"/>
    </row>
    <row r="387" spans="1:9" ht="12.75" customHeight="1" x14ac:dyDescent="0.2">
      <c r="A387" s="36"/>
      <c r="B387" s="36"/>
      <c r="C387" s="36"/>
      <c r="D387" s="39"/>
      <c r="E387" s="10"/>
      <c r="F387" s="10"/>
      <c r="G387" s="10"/>
      <c r="H387" s="39"/>
      <c r="I387" s="36"/>
    </row>
    <row r="388" spans="1:9" ht="12.75" customHeight="1" x14ac:dyDescent="0.2">
      <c r="A388" s="36"/>
      <c r="B388" s="36"/>
      <c r="C388" s="36"/>
      <c r="D388" s="39"/>
      <c r="E388" s="10"/>
      <c r="F388" s="10"/>
      <c r="G388" s="10"/>
      <c r="H388" s="39"/>
      <c r="I388" s="36"/>
    </row>
    <row r="389" spans="1:9" ht="12.75" customHeight="1" x14ac:dyDescent="0.2">
      <c r="A389" s="36"/>
      <c r="B389" s="36"/>
      <c r="C389" s="36"/>
      <c r="D389" s="39"/>
      <c r="E389" s="10"/>
      <c r="F389" s="10"/>
      <c r="G389" s="10"/>
      <c r="H389" s="39"/>
      <c r="I389" s="36"/>
    </row>
    <row r="390" spans="1:9" ht="12.75" customHeight="1" x14ac:dyDescent="0.2">
      <c r="A390" s="36"/>
      <c r="B390" s="36"/>
      <c r="C390" s="36"/>
      <c r="D390" s="39"/>
      <c r="E390" s="10"/>
      <c r="F390" s="10"/>
      <c r="G390" s="10"/>
      <c r="H390" s="39"/>
      <c r="I390" s="36"/>
    </row>
    <row r="391" spans="1:9" ht="12.75" customHeight="1" x14ac:dyDescent="0.2">
      <c r="A391" s="36"/>
      <c r="B391" s="36"/>
      <c r="C391" s="36"/>
      <c r="D391" s="39"/>
      <c r="E391" s="10"/>
      <c r="F391" s="10"/>
      <c r="G391" s="10"/>
      <c r="H391" s="39"/>
      <c r="I391" s="36"/>
    </row>
    <row r="392" spans="1:9" ht="12.75" customHeight="1" x14ac:dyDescent="0.2">
      <c r="A392" s="36"/>
      <c r="B392" s="36"/>
      <c r="C392" s="36"/>
      <c r="D392" s="39"/>
      <c r="E392" s="10"/>
      <c r="F392" s="10"/>
      <c r="G392" s="10"/>
      <c r="H392" s="39"/>
      <c r="I392" s="36"/>
    </row>
    <row r="393" spans="1:9" ht="12.75" customHeight="1" x14ac:dyDescent="0.2">
      <c r="A393" s="36"/>
      <c r="B393" s="36"/>
      <c r="C393" s="36"/>
      <c r="D393" s="39"/>
      <c r="E393" s="10"/>
      <c r="F393" s="10"/>
      <c r="G393" s="10"/>
      <c r="H393" s="39"/>
      <c r="I393" s="36"/>
    </row>
    <row r="394" spans="1:9" ht="12.75" customHeight="1" x14ac:dyDescent="0.2">
      <c r="A394" s="36"/>
      <c r="B394" s="36"/>
      <c r="C394" s="36"/>
      <c r="D394" s="39"/>
      <c r="E394" s="10"/>
      <c r="F394" s="10"/>
      <c r="G394" s="10"/>
      <c r="H394" s="39"/>
      <c r="I394" s="36"/>
    </row>
    <row r="395" spans="1:9" ht="12.75" customHeight="1" x14ac:dyDescent="0.2">
      <c r="A395" s="36"/>
      <c r="B395" s="36"/>
      <c r="C395" s="36"/>
      <c r="D395" s="39"/>
      <c r="E395" s="10"/>
      <c r="F395" s="10"/>
      <c r="G395" s="10"/>
      <c r="H395" s="39"/>
      <c r="I395" s="36"/>
    </row>
    <row r="396" spans="1:9" ht="12.75" customHeight="1" x14ac:dyDescent="0.2">
      <c r="A396" s="36"/>
      <c r="B396" s="36"/>
      <c r="C396" s="36"/>
      <c r="D396" s="39"/>
      <c r="E396" s="10"/>
      <c r="F396" s="10"/>
      <c r="G396" s="10"/>
      <c r="H396" s="39"/>
      <c r="I396" s="36"/>
    </row>
    <row r="397" spans="1:9" ht="12.75" customHeight="1" x14ac:dyDescent="0.2">
      <c r="A397" s="36"/>
      <c r="B397" s="36"/>
      <c r="C397" s="36"/>
      <c r="D397" s="39"/>
      <c r="E397" s="10"/>
      <c r="F397" s="10"/>
      <c r="G397" s="10"/>
      <c r="H397" s="39"/>
      <c r="I397" s="36"/>
    </row>
    <row r="398" spans="1:9" ht="12.75" customHeight="1" x14ac:dyDescent="0.2">
      <c r="A398" s="36"/>
      <c r="B398" s="36"/>
      <c r="C398" s="36"/>
      <c r="D398" s="39"/>
      <c r="E398" s="10"/>
      <c r="F398" s="10"/>
      <c r="G398" s="10"/>
      <c r="H398" s="39"/>
      <c r="I398" s="36"/>
    </row>
    <row r="399" spans="1:9" ht="12.75" customHeight="1" x14ac:dyDescent="0.2">
      <c r="A399" s="36"/>
      <c r="B399" s="36"/>
      <c r="C399" s="36"/>
      <c r="D399" s="39"/>
      <c r="E399" s="10"/>
      <c r="F399" s="10"/>
      <c r="G399" s="10"/>
      <c r="H399" s="39"/>
      <c r="I399" s="36"/>
    </row>
    <row r="400" spans="1:9" ht="12.75" customHeight="1" x14ac:dyDescent="0.2">
      <c r="A400" s="36"/>
      <c r="B400" s="36"/>
      <c r="C400" s="36"/>
      <c r="D400" s="39"/>
      <c r="E400" s="10"/>
      <c r="F400" s="10"/>
      <c r="G400" s="10"/>
      <c r="H400" s="39"/>
      <c r="I400" s="36"/>
    </row>
    <row r="401" spans="1:9" ht="12.75" customHeight="1" x14ac:dyDescent="0.2">
      <c r="A401" s="36"/>
      <c r="B401" s="36"/>
      <c r="C401" s="36"/>
      <c r="D401" s="39"/>
      <c r="E401" s="10"/>
      <c r="F401" s="10"/>
      <c r="G401" s="10"/>
      <c r="H401" s="39"/>
      <c r="I401" s="36"/>
    </row>
    <row r="402" spans="1:9" ht="12.75" customHeight="1" x14ac:dyDescent="0.2">
      <c r="A402" s="36"/>
      <c r="B402" s="36"/>
      <c r="C402" s="36"/>
      <c r="D402" s="39"/>
      <c r="E402" s="10"/>
      <c r="F402" s="10"/>
      <c r="G402" s="10"/>
      <c r="H402" s="39"/>
      <c r="I402" s="36"/>
    </row>
    <row r="403" spans="1:9" ht="12.75" customHeight="1" x14ac:dyDescent="0.2">
      <c r="A403" s="36"/>
      <c r="B403" s="36"/>
      <c r="C403" s="36"/>
      <c r="D403" s="39"/>
      <c r="E403" s="10"/>
      <c r="F403" s="10"/>
      <c r="G403" s="10"/>
      <c r="H403" s="39"/>
      <c r="I403" s="36"/>
    </row>
    <row r="404" spans="1:9" ht="12.75" customHeight="1" x14ac:dyDescent="0.2">
      <c r="A404" s="36"/>
      <c r="B404" s="36"/>
      <c r="C404" s="36"/>
      <c r="D404" s="39"/>
      <c r="E404" s="10"/>
      <c r="F404" s="10"/>
      <c r="G404" s="10"/>
      <c r="H404" s="39"/>
      <c r="I404" s="36"/>
    </row>
    <row r="405" spans="1:9" ht="12.75" customHeight="1" x14ac:dyDescent="0.2">
      <c r="A405" s="36"/>
      <c r="B405" s="36"/>
      <c r="C405" s="36"/>
      <c r="D405" s="39"/>
      <c r="E405" s="10"/>
      <c r="F405" s="10"/>
      <c r="G405" s="10"/>
      <c r="H405" s="39"/>
      <c r="I405" s="36"/>
    </row>
    <row r="406" spans="1:9" ht="12.75" customHeight="1" x14ac:dyDescent="0.2">
      <c r="A406" s="36"/>
      <c r="B406" s="36"/>
      <c r="C406" s="36"/>
      <c r="D406" s="39"/>
      <c r="E406" s="10"/>
      <c r="F406" s="10"/>
      <c r="G406" s="10"/>
      <c r="H406" s="39"/>
      <c r="I406" s="36"/>
    </row>
    <row r="407" spans="1:9" ht="12.75" customHeight="1" x14ac:dyDescent="0.2">
      <c r="A407" s="36"/>
      <c r="B407" s="36"/>
      <c r="C407" s="36"/>
      <c r="D407" s="39"/>
      <c r="E407" s="10"/>
      <c r="F407" s="10"/>
      <c r="G407" s="10"/>
      <c r="H407" s="39"/>
      <c r="I407" s="36"/>
    </row>
    <row r="408" spans="1:9" ht="12.75" customHeight="1" x14ac:dyDescent="0.2">
      <c r="A408" s="36"/>
      <c r="B408" s="36"/>
      <c r="C408" s="36"/>
      <c r="D408" s="39"/>
      <c r="E408" s="10"/>
      <c r="F408" s="10"/>
      <c r="G408" s="10"/>
      <c r="H408" s="39"/>
      <c r="I408" s="36"/>
    </row>
    <row r="409" spans="1:9" ht="12.75" customHeight="1" x14ac:dyDescent="0.2">
      <c r="A409" s="36"/>
      <c r="B409" s="36"/>
      <c r="C409" s="36"/>
      <c r="D409" s="39"/>
      <c r="E409" s="10"/>
      <c r="F409" s="10"/>
      <c r="G409" s="10"/>
      <c r="H409" s="39"/>
      <c r="I409" s="36"/>
    </row>
    <row r="410" spans="1:9" ht="12.75" customHeight="1" x14ac:dyDescent="0.2">
      <c r="A410" s="36"/>
      <c r="B410" s="36"/>
      <c r="C410" s="36"/>
      <c r="D410" s="39"/>
      <c r="E410" s="10"/>
      <c r="F410" s="10"/>
      <c r="G410" s="10"/>
      <c r="H410" s="39"/>
      <c r="I410" s="36"/>
    </row>
    <row r="411" spans="1:9" ht="12.75" customHeight="1" x14ac:dyDescent="0.2">
      <c r="A411" s="36"/>
      <c r="B411" s="36"/>
      <c r="C411" s="36"/>
      <c r="D411" s="39"/>
      <c r="E411" s="10"/>
      <c r="F411" s="10"/>
      <c r="G411" s="10"/>
      <c r="H411" s="39"/>
      <c r="I411" s="36"/>
    </row>
    <row r="412" spans="1:9" ht="12.75" customHeight="1" x14ac:dyDescent="0.2">
      <c r="A412" s="36"/>
      <c r="B412" s="36"/>
      <c r="C412" s="36"/>
      <c r="D412" s="39"/>
      <c r="E412" s="10"/>
      <c r="F412" s="10"/>
      <c r="G412" s="10"/>
      <c r="H412" s="39"/>
      <c r="I412" s="36"/>
    </row>
    <row r="413" spans="1:9" ht="12.75" customHeight="1" x14ac:dyDescent="0.2">
      <c r="A413" s="36"/>
      <c r="B413" s="36"/>
      <c r="C413" s="36"/>
      <c r="D413" s="39"/>
      <c r="E413" s="10"/>
      <c r="F413" s="10"/>
      <c r="G413" s="10"/>
      <c r="H413" s="39"/>
      <c r="I413" s="36"/>
    </row>
    <row r="414" spans="1:9" ht="12.75" customHeight="1" x14ac:dyDescent="0.2">
      <c r="A414" s="36"/>
      <c r="B414" s="36"/>
      <c r="C414" s="36"/>
      <c r="D414" s="39"/>
      <c r="E414" s="10"/>
      <c r="F414" s="10"/>
      <c r="G414" s="10"/>
      <c r="H414" s="39"/>
      <c r="I414" s="36"/>
    </row>
    <row r="415" spans="1:9" ht="12.75" customHeight="1" x14ac:dyDescent="0.2">
      <c r="A415" s="36"/>
      <c r="B415" s="36"/>
      <c r="C415" s="36"/>
      <c r="D415" s="39"/>
      <c r="E415" s="10"/>
      <c r="F415" s="10"/>
      <c r="G415" s="10"/>
      <c r="H415" s="39"/>
      <c r="I415" s="36"/>
    </row>
    <row r="416" spans="1:9" ht="12.75" customHeight="1" x14ac:dyDescent="0.2">
      <c r="A416" s="36"/>
      <c r="B416" s="36"/>
      <c r="C416" s="36"/>
      <c r="D416" s="39"/>
      <c r="E416" s="10"/>
      <c r="F416" s="10"/>
      <c r="G416" s="10"/>
      <c r="H416" s="39"/>
      <c r="I416" s="36"/>
    </row>
    <row r="417" spans="1:9" ht="12.75" customHeight="1" x14ac:dyDescent="0.2">
      <c r="A417" s="36"/>
      <c r="B417" s="36"/>
      <c r="C417" s="36"/>
      <c r="D417" s="39"/>
      <c r="E417" s="10"/>
      <c r="F417" s="10"/>
      <c r="G417" s="10"/>
      <c r="H417" s="39"/>
      <c r="I417" s="36"/>
    </row>
    <row r="418" spans="1:9" ht="12.75" customHeight="1" x14ac:dyDescent="0.2">
      <c r="A418" s="36"/>
      <c r="B418" s="36"/>
      <c r="C418" s="36"/>
      <c r="D418" s="39"/>
      <c r="E418" s="10"/>
      <c r="F418" s="10"/>
      <c r="G418" s="10"/>
      <c r="H418" s="39"/>
      <c r="I418" s="36"/>
    </row>
    <row r="419" spans="1:9" ht="12.75" customHeight="1" x14ac:dyDescent="0.2">
      <c r="A419" s="36"/>
      <c r="B419" s="36"/>
      <c r="C419" s="36"/>
      <c r="D419" s="39"/>
      <c r="E419" s="10"/>
      <c r="F419" s="10"/>
      <c r="G419" s="10"/>
      <c r="H419" s="39"/>
      <c r="I419" s="36"/>
    </row>
    <row r="420" spans="1:9" ht="12.75" customHeight="1" x14ac:dyDescent="0.2">
      <c r="A420" s="36"/>
      <c r="B420" s="36"/>
      <c r="C420" s="36"/>
      <c r="D420" s="39"/>
      <c r="E420" s="10"/>
      <c r="F420" s="10"/>
      <c r="G420" s="10"/>
      <c r="H420" s="39"/>
      <c r="I420" s="36"/>
    </row>
    <row r="421" spans="1:9" ht="12.75" customHeight="1" x14ac:dyDescent="0.2">
      <c r="A421" s="36"/>
      <c r="B421" s="36"/>
      <c r="C421" s="36"/>
      <c r="D421" s="39"/>
      <c r="E421" s="10"/>
      <c r="F421" s="10"/>
      <c r="G421" s="10"/>
      <c r="H421" s="39"/>
      <c r="I421" s="36"/>
    </row>
    <row r="422" spans="1:9" ht="12.75" customHeight="1" x14ac:dyDescent="0.2">
      <c r="A422" s="36"/>
      <c r="B422" s="36"/>
      <c r="C422" s="36"/>
      <c r="D422" s="39"/>
      <c r="E422" s="10"/>
      <c r="F422" s="10"/>
      <c r="G422" s="10"/>
      <c r="H422" s="39"/>
      <c r="I422" s="36"/>
    </row>
    <row r="423" spans="1:9" ht="12.75" customHeight="1" x14ac:dyDescent="0.2">
      <c r="A423" s="36"/>
      <c r="B423" s="36"/>
      <c r="C423" s="36"/>
      <c r="D423" s="39"/>
      <c r="E423" s="10"/>
      <c r="F423" s="10"/>
      <c r="G423" s="10"/>
      <c r="H423" s="39"/>
      <c r="I423" s="36"/>
    </row>
    <row r="424" spans="1:9" ht="12.75" customHeight="1" x14ac:dyDescent="0.2">
      <c r="A424" s="36"/>
      <c r="B424" s="36"/>
      <c r="C424" s="36"/>
      <c r="D424" s="39"/>
      <c r="E424" s="10"/>
      <c r="F424" s="10"/>
      <c r="G424" s="10"/>
      <c r="H424" s="39"/>
      <c r="I424" s="36"/>
    </row>
    <row r="425" spans="1:9" ht="12.75" customHeight="1" x14ac:dyDescent="0.2">
      <c r="A425" s="36"/>
      <c r="B425" s="36"/>
      <c r="C425" s="36"/>
      <c r="D425" s="39"/>
      <c r="E425" s="10"/>
      <c r="F425" s="10"/>
      <c r="G425" s="10"/>
      <c r="H425" s="39"/>
      <c r="I425" s="36"/>
    </row>
    <row r="426" spans="1:9" ht="12.75" customHeight="1" x14ac:dyDescent="0.2">
      <c r="A426" s="36"/>
      <c r="B426" s="36"/>
      <c r="C426" s="36"/>
      <c r="D426" s="39"/>
      <c r="E426" s="10"/>
      <c r="F426" s="10"/>
      <c r="G426" s="10"/>
      <c r="H426" s="39"/>
      <c r="I426" s="36"/>
    </row>
    <row r="427" spans="1:9" ht="12.75" customHeight="1" x14ac:dyDescent="0.2">
      <c r="A427" s="36"/>
      <c r="B427" s="36"/>
      <c r="C427" s="36"/>
      <c r="D427" s="39"/>
      <c r="E427" s="10"/>
      <c r="F427" s="10"/>
      <c r="G427" s="10"/>
      <c r="H427" s="39"/>
      <c r="I427" s="36"/>
    </row>
    <row r="428" spans="1:9" ht="12.75" customHeight="1" x14ac:dyDescent="0.2">
      <c r="A428" s="36"/>
      <c r="B428" s="36"/>
      <c r="C428" s="36"/>
      <c r="D428" s="39"/>
      <c r="E428" s="10"/>
      <c r="F428" s="10"/>
      <c r="G428" s="10"/>
      <c r="H428" s="39"/>
      <c r="I428" s="36"/>
    </row>
    <row r="429" spans="1:9" ht="12.75" customHeight="1" x14ac:dyDescent="0.2">
      <c r="A429" s="36"/>
      <c r="B429" s="36"/>
      <c r="C429" s="36"/>
      <c r="D429" s="39"/>
      <c r="E429" s="10"/>
      <c r="F429" s="10"/>
      <c r="G429" s="10"/>
      <c r="H429" s="39"/>
      <c r="I429" s="36"/>
    </row>
    <row r="430" spans="1:9" ht="12.75" customHeight="1" x14ac:dyDescent="0.2">
      <c r="A430" s="36"/>
      <c r="B430" s="36"/>
      <c r="C430" s="36"/>
      <c r="D430" s="39"/>
      <c r="E430" s="10"/>
      <c r="F430" s="10"/>
      <c r="G430" s="10"/>
      <c r="H430" s="39"/>
      <c r="I430" s="36"/>
    </row>
    <row r="431" spans="1:9" ht="12.75" customHeight="1" x14ac:dyDescent="0.2">
      <c r="A431" s="36"/>
      <c r="B431" s="36"/>
      <c r="C431" s="36"/>
      <c r="D431" s="39"/>
      <c r="E431" s="10"/>
      <c r="F431" s="10"/>
      <c r="G431" s="10"/>
      <c r="H431" s="39"/>
      <c r="I431" s="36"/>
    </row>
    <row r="432" spans="1:9" ht="12.75" customHeight="1" x14ac:dyDescent="0.2">
      <c r="A432" s="36"/>
      <c r="B432" s="36"/>
      <c r="C432" s="36"/>
      <c r="D432" s="39"/>
      <c r="E432" s="10"/>
      <c r="F432" s="10"/>
      <c r="G432" s="10"/>
      <c r="H432" s="39"/>
      <c r="I432" s="36"/>
    </row>
    <row r="433" spans="1:9" ht="12.75" customHeight="1" x14ac:dyDescent="0.2">
      <c r="A433" s="36"/>
      <c r="B433" s="36"/>
      <c r="C433" s="36"/>
      <c r="D433" s="39"/>
      <c r="E433" s="10"/>
      <c r="F433" s="10"/>
      <c r="G433" s="10"/>
      <c r="H433" s="39"/>
      <c r="I433" s="36"/>
    </row>
    <row r="434" spans="1:9" ht="12.75" customHeight="1" x14ac:dyDescent="0.2">
      <c r="A434" s="36"/>
      <c r="B434" s="36"/>
      <c r="C434" s="36"/>
      <c r="D434" s="39"/>
      <c r="E434" s="10"/>
      <c r="F434" s="10"/>
      <c r="G434" s="10"/>
      <c r="H434" s="39"/>
      <c r="I434" s="36"/>
    </row>
    <row r="435" spans="1:9" ht="12.75" customHeight="1" x14ac:dyDescent="0.2">
      <c r="A435" s="36"/>
      <c r="B435" s="36"/>
      <c r="C435" s="36"/>
      <c r="D435" s="39"/>
      <c r="E435" s="10"/>
      <c r="F435" s="10"/>
      <c r="G435" s="10"/>
      <c r="H435" s="39"/>
      <c r="I435" s="36"/>
    </row>
    <row r="436" spans="1:9" ht="12.75" customHeight="1" x14ac:dyDescent="0.2">
      <c r="A436" s="36"/>
      <c r="B436" s="36"/>
      <c r="C436" s="36"/>
      <c r="D436" s="39"/>
      <c r="E436" s="10"/>
      <c r="F436" s="10"/>
      <c r="G436" s="10"/>
      <c r="H436" s="39"/>
      <c r="I436" s="36"/>
    </row>
    <row r="437" spans="1:9" ht="12.75" customHeight="1" x14ac:dyDescent="0.2">
      <c r="A437" s="36"/>
      <c r="B437" s="36"/>
      <c r="C437" s="36"/>
      <c r="D437" s="39"/>
      <c r="E437" s="10"/>
      <c r="F437" s="10"/>
      <c r="G437" s="10"/>
      <c r="H437" s="39"/>
      <c r="I437" s="36"/>
    </row>
    <row r="438" spans="1:9" ht="12.75" customHeight="1" x14ac:dyDescent="0.2">
      <c r="A438" s="36"/>
      <c r="B438" s="36"/>
      <c r="C438" s="36"/>
      <c r="D438" s="39"/>
      <c r="E438" s="10"/>
      <c r="F438" s="10"/>
      <c r="G438" s="10"/>
      <c r="H438" s="39"/>
      <c r="I438" s="36"/>
    </row>
    <row r="439" spans="1:9" ht="12.75" customHeight="1" x14ac:dyDescent="0.2">
      <c r="A439" s="36"/>
      <c r="B439" s="36"/>
      <c r="C439" s="36"/>
      <c r="D439" s="39"/>
      <c r="E439" s="10"/>
      <c r="F439" s="10"/>
      <c r="G439" s="10"/>
      <c r="H439" s="39"/>
      <c r="I439" s="36"/>
    </row>
    <row r="440" spans="1:9" ht="12.75" customHeight="1" x14ac:dyDescent="0.2">
      <c r="A440" s="36"/>
      <c r="B440" s="36"/>
      <c r="C440" s="36"/>
      <c r="D440" s="39"/>
      <c r="E440" s="10"/>
      <c r="F440" s="10"/>
      <c r="G440" s="10"/>
      <c r="H440" s="39"/>
      <c r="I440" s="36"/>
    </row>
    <row r="441" spans="1:9" ht="12.75" customHeight="1" x14ac:dyDescent="0.2">
      <c r="A441" s="36"/>
      <c r="B441" s="36"/>
      <c r="C441" s="36"/>
      <c r="D441" s="39"/>
      <c r="E441" s="10"/>
      <c r="F441" s="10"/>
      <c r="G441" s="10"/>
      <c r="H441" s="39"/>
      <c r="I441" s="36"/>
    </row>
    <row r="442" spans="1:9" ht="12.75" customHeight="1" x14ac:dyDescent="0.2">
      <c r="A442" s="36"/>
      <c r="B442" s="36"/>
      <c r="C442" s="36"/>
      <c r="D442" s="39"/>
      <c r="E442" s="10"/>
      <c r="F442" s="10"/>
      <c r="G442" s="10"/>
      <c r="H442" s="39"/>
      <c r="I442" s="36"/>
    </row>
    <row r="443" spans="1:9" ht="12.75" customHeight="1" x14ac:dyDescent="0.2">
      <c r="A443" s="36"/>
      <c r="B443" s="36"/>
      <c r="C443" s="36"/>
      <c r="D443" s="39"/>
      <c r="E443" s="10"/>
      <c r="F443" s="10"/>
      <c r="G443" s="10"/>
      <c r="H443" s="39"/>
      <c r="I443" s="36"/>
    </row>
    <row r="444" spans="1:9" ht="12.75" customHeight="1" x14ac:dyDescent="0.2">
      <c r="A444" s="36"/>
      <c r="B444" s="36"/>
      <c r="C444" s="36"/>
      <c r="D444" s="39"/>
      <c r="E444" s="10"/>
      <c r="F444" s="10"/>
      <c r="G444" s="10"/>
      <c r="H444" s="39"/>
      <c r="I444" s="36"/>
    </row>
    <row r="445" spans="1:9" ht="12.75" customHeight="1" x14ac:dyDescent="0.2">
      <c r="A445" s="36"/>
      <c r="B445" s="36"/>
      <c r="C445" s="36"/>
      <c r="D445" s="39"/>
      <c r="E445" s="10"/>
      <c r="F445" s="10"/>
      <c r="G445" s="10"/>
      <c r="H445" s="39"/>
      <c r="I445" s="36"/>
    </row>
    <row r="446" spans="1:9" ht="12.75" customHeight="1" x14ac:dyDescent="0.2">
      <c r="A446" s="36"/>
      <c r="B446" s="36"/>
      <c r="C446" s="36"/>
      <c r="D446" s="39"/>
      <c r="E446" s="10"/>
      <c r="F446" s="10"/>
      <c r="G446" s="10"/>
      <c r="H446" s="39"/>
      <c r="I446" s="36"/>
    </row>
    <row r="447" spans="1:9" ht="12.75" customHeight="1" x14ac:dyDescent="0.2">
      <c r="A447" s="36"/>
      <c r="B447" s="36"/>
      <c r="C447" s="36"/>
      <c r="D447" s="39"/>
      <c r="E447" s="10"/>
      <c r="F447" s="10"/>
      <c r="G447" s="10"/>
      <c r="H447" s="39"/>
      <c r="I447" s="36"/>
    </row>
    <row r="448" spans="1:9" ht="12.75" customHeight="1" x14ac:dyDescent="0.2">
      <c r="A448" s="36"/>
      <c r="B448" s="36"/>
      <c r="C448" s="36"/>
      <c r="D448" s="39"/>
      <c r="E448" s="10"/>
      <c r="F448" s="10"/>
      <c r="G448" s="10"/>
      <c r="H448" s="39"/>
      <c r="I448" s="36"/>
    </row>
    <row r="449" spans="1:9" ht="12.75" customHeight="1" x14ac:dyDescent="0.2">
      <c r="A449" s="36"/>
      <c r="B449" s="36"/>
      <c r="C449" s="36"/>
      <c r="D449" s="39"/>
      <c r="E449" s="10"/>
      <c r="F449" s="10"/>
      <c r="G449" s="10"/>
      <c r="H449" s="39"/>
      <c r="I449" s="36"/>
    </row>
    <row r="450" spans="1:9" ht="12.75" customHeight="1" x14ac:dyDescent="0.2">
      <c r="A450" s="36"/>
      <c r="B450" s="36"/>
      <c r="C450" s="36"/>
      <c r="D450" s="39"/>
      <c r="E450" s="10"/>
      <c r="F450" s="10"/>
      <c r="G450" s="10"/>
      <c r="H450" s="39"/>
      <c r="I450" s="36"/>
    </row>
    <row r="451" spans="1:9" ht="12.75" customHeight="1" x14ac:dyDescent="0.2">
      <c r="A451" s="36"/>
      <c r="B451" s="36"/>
      <c r="C451" s="36"/>
      <c r="D451" s="39"/>
      <c r="E451" s="10"/>
      <c r="F451" s="10"/>
      <c r="G451" s="10"/>
      <c r="H451" s="39"/>
      <c r="I451" s="36"/>
    </row>
    <row r="452" spans="1:9" ht="12.75" customHeight="1" x14ac:dyDescent="0.2">
      <c r="A452" s="36"/>
      <c r="B452" s="36"/>
      <c r="C452" s="36"/>
      <c r="D452" s="39"/>
      <c r="E452" s="10"/>
      <c r="F452" s="10"/>
      <c r="G452" s="10"/>
      <c r="H452" s="39"/>
      <c r="I452" s="36"/>
    </row>
    <row r="453" spans="1:9" ht="12.75" customHeight="1" x14ac:dyDescent="0.2">
      <c r="A453" s="36"/>
      <c r="B453" s="36"/>
      <c r="C453" s="36"/>
      <c r="D453" s="39"/>
      <c r="E453" s="10"/>
      <c r="F453" s="10"/>
      <c r="G453" s="10"/>
      <c r="H453" s="39"/>
      <c r="I453" s="36"/>
    </row>
    <row r="454" spans="1:9" ht="12.75" customHeight="1" x14ac:dyDescent="0.2">
      <c r="A454" s="36"/>
      <c r="B454" s="36"/>
      <c r="C454" s="36"/>
      <c r="D454" s="39"/>
      <c r="E454" s="10"/>
      <c r="F454" s="10"/>
      <c r="G454" s="10"/>
      <c r="H454" s="39"/>
      <c r="I454" s="36"/>
    </row>
    <row r="455" spans="1:9" ht="12.75" customHeight="1" x14ac:dyDescent="0.2">
      <c r="A455" s="36"/>
      <c r="B455" s="36"/>
      <c r="C455" s="36"/>
      <c r="D455" s="39"/>
      <c r="E455" s="10"/>
      <c r="F455" s="10"/>
      <c r="G455" s="10"/>
      <c r="H455" s="39"/>
      <c r="I455" s="36"/>
    </row>
    <row r="456" spans="1:9" ht="12.75" customHeight="1" x14ac:dyDescent="0.2">
      <c r="A456" s="36"/>
      <c r="B456" s="36"/>
      <c r="C456" s="36"/>
      <c r="D456" s="39"/>
      <c r="E456" s="10"/>
      <c r="F456" s="10"/>
      <c r="G456" s="10"/>
      <c r="H456" s="39"/>
      <c r="I456" s="36"/>
    </row>
    <row r="457" spans="1:9" ht="12.75" customHeight="1" x14ac:dyDescent="0.2">
      <c r="A457" s="36"/>
      <c r="B457" s="36"/>
      <c r="C457" s="36"/>
      <c r="D457" s="39"/>
      <c r="E457" s="10"/>
      <c r="F457" s="10"/>
      <c r="G457" s="10"/>
      <c r="H457" s="39"/>
      <c r="I457" s="36"/>
    </row>
    <row r="458" spans="1:9" ht="12.75" customHeight="1" x14ac:dyDescent="0.2">
      <c r="A458" s="36"/>
      <c r="B458" s="36"/>
      <c r="C458" s="36"/>
      <c r="D458" s="39"/>
      <c r="E458" s="10"/>
      <c r="F458" s="10"/>
      <c r="G458" s="10"/>
      <c r="H458" s="39"/>
      <c r="I458" s="36"/>
    </row>
    <row r="459" spans="1:9" ht="12.75" customHeight="1" x14ac:dyDescent="0.2">
      <c r="A459" s="36"/>
      <c r="B459" s="36"/>
      <c r="C459" s="36"/>
      <c r="D459" s="39"/>
      <c r="E459" s="10"/>
      <c r="F459" s="10"/>
      <c r="G459" s="10"/>
      <c r="H459" s="39"/>
      <c r="I459" s="36"/>
    </row>
    <row r="460" spans="1:9" ht="12.75" customHeight="1" x14ac:dyDescent="0.2">
      <c r="A460" s="36"/>
      <c r="B460" s="36"/>
      <c r="C460" s="36"/>
      <c r="D460" s="39"/>
      <c r="E460" s="10"/>
      <c r="F460" s="10"/>
      <c r="G460" s="10"/>
      <c r="H460" s="39"/>
      <c r="I460" s="36"/>
    </row>
    <row r="461" spans="1:9" ht="12.75" customHeight="1" x14ac:dyDescent="0.2">
      <c r="A461" s="36"/>
      <c r="B461" s="36"/>
      <c r="C461" s="36"/>
      <c r="D461" s="39"/>
      <c r="E461" s="10"/>
      <c r="F461" s="10"/>
      <c r="G461" s="10"/>
      <c r="H461" s="39"/>
      <c r="I461" s="36"/>
    </row>
    <row r="462" spans="1:9" ht="12.75" customHeight="1" x14ac:dyDescent="0.2">
      <c r="A462" s="36"/>
      <c r="B462" s="36"/>
      <c r="C462" s="36"/>
      <c r="D462" s="39"/>
      <c r="E462" s="10"/>
      <c r="F462" s="10"/>
      <c r="G462" s="10"/>
      <c r="H462" s="39"/>
      <c r="I462" s="36"/>
    </row>
    <row r="463" spans="1:9" ht="12.75" customHeight="1" x14ac:dyDescent="0.2">
      <c r="A463" s="36"/>
      <c r="B463" s="36"/>
      <c r="C463" s="36"/>
      <c r="D463" s="39"/>
      <c r="E463" s="10"/>
      <c r="F463" s="10"/>
      <c r="G463" s="10"/>
      <c r="H463" s="39"/>
      <c r="I463" s="36"/>
    </row>
    <row r="464" spans="1:9" ht="12.75" customHeight="1" x14ac:dyDescent="0.2">
      <c r="A464" s="36"/>
      <c r="B464" s="36"/>
      <c r="C464" s="36"/>
      <c r="D464" s="39"/>
      <c r="E464" s="10"/>
      <c r="F464" s="10"/>
      <c r="G464" s="10"/>
      <c r="H464" s="39"/>
      <c r="I464" s="36"/>
    </row>
    <row r="465" spans="1:9" ht="12.75" customHeight="1" x14ac:dyDescent="0.2">
      <c r="A465" s="36"/>
      <c r="B465" s="36"/>
      <c r="C465" s="36"/>
      <c r="D465" s="39"/>
      <c r="E465" s="10"/>
      <c r="F465" s="10"/>
      <c r="G465" s="10"/>
      <c r="H465" s="39"/>
      <c r="I465" s="36"/>
    </row>
    <row r="466" spans="1:9" ht="12.75" customHeight="1" x14ac:dyDescent="0.2">
      <c r="A466" s="36"/>
      <c r="B466" s="36"/>
      <c r="C466" s="36"/>
      <c r="D466" s="39"/>
      <c r="E466" s="10"/>
      <c r="F466" s="10"/>
      <c r="G466" s="10"/>
      <c r="H466" s="39"/>
      <c r="I466" s="36"/>
    </row>
    <row r="467" spans="1:9" ht="12.75" customHeight="1" x14ac:dyDescent="0.2">
      <c r="A467" s="36"/>
      <c r="B467" s="36"/>
      <c r="C467" s="36"/>
      <c r="D467" s="39"/>
      <c r="E467" s="10"/>
      <c r="F467" s="10"/>
      <c r="G467" s="10"/>
      <c r="H467" s="39"/>
      <c r="I467" s="36"/>
    </row>
    <row r="468" spans="1:9" ht="12.75" customHeight="1" x14ac:dyDescent="0.2">
      <c r="A468" s="36"/>
      <c r="B468" s="36"/>
      <c r="C468" s="36"/>
      <c r="D468" s="39"/>
      <c r="E468" s="10"/>
      <c r="F468" s="10"/>
      <c r="G468" s="10"/>
      <c r="H468" s="39"/>
      <c r="I468" s="36"/>
    </row>
    <row r="469" spans="1:9" ht="12.75" customHeight="1" x14ac:dyDescent="0.2">
      <c r="A469" s="36"/>
      <c r="B469" s="36"/>
      <c r="C469" s="36"/>
      <c r="D469" s="39"/>
      <c r="E469" s="10"/>
      <c r="F469" s="10"/>
      <c r="G469" s="10"/>
      <c r="H469" s="39"/>
      <c r="I469" s="36"/>
    </row>
    <row r="470" spans="1:9" ht="12.75" customHeight="1" x14ac:dyDescent="0.2">
      <c r="A470" s="36"/>
      <c r="B470" s="36"/>
      <c r="C470" s="36"/>
      <c r="D470" s="39"/>
      <c r="E470" s="10"/>
      <c r="F470" s="10"/>
      <c r="G470" s="10"/>
      <c r="H470" s="39"/>
      <c r="I470" s="36"/>
    </row>
    <row r="471" spans="1:9" ht="12.75" customHeight="1" x14ac:dyDescent="0.2">
      <c r="A471" s="36"/>
      <c r="B471" s="36"/>
      <c r="C471" s="36"/>
      <c r="D471" s="39"/>
      <c r="E471" s="10"/>
      <c r="F471" s="10"/>
      <c r="G471" s="10"/>
      <c r="H471" s="39"/>
      <c r="I471" s="36"/>
    </row>
    <row r="472" spans="1:9" ht="12.75" customHeight="1" x14ac:dyDescent="0.2">
      <c r="A472" s="36"/>
      <c r="B472" s="36"/>
      <c r="C472" s="36"/>
      <c r="D472" s="39"/>
      <c r="E472" s="10"/>
      <c r="F472" s="10"/>
      <c r="G472" s="10"/>
      <c r="H472" s="39"/>
      <c r="I472" s="36"/>
    </row>
    <row r="473" spans="1:9" ht="12.75" customHeight="1" x14ac:dyDescent="0.2">
      <c r="A473" s="36"/>
      <c r="B473" s="36"/>
      <c r="C473" s="36"/>
      <c r="D473" s="39"/>
      <c r="E473" s="10"/>
      <c r="F473" s="10"/>
      <c r="G473" s="10"/>
      <c r="H473" s="39"/>
      <c r="I473" s="36"/>
    </row>
    <row r="474" spans="1:9" ht="12.75" customHeight="1" x14ac:dyDescent="0.2">
      <c r="A474" s="36"/>
      <c r="B474" s="36"/>
      <c r="C474" s="36"/>
      <c r="D474" s="39"/>
      <c r="E474" s="10"/>
      <c r="F474" s="10"/>
      <c r="G474" s="10"/>
      <c r="H474" s="39"/>
      <c r="I474" s="36"/>
    </row>
    <row r="475" spans="1:9" ht="12.75" customHeight="1" x14ac:dyDescent="0.2">
      <c r="A475" s="36"/>
      <c r="B475" s="36"/>
      <c r="C475" s="36"/>
      <c r="D475" s="39"/>
      <c r="E475" s="10"/>
      <c r="F475" s="10"/>
      <c r="G475" s="10"/>
      <c r="H475" s="39"/>
      <c r="I475" s="36"/>
    </row>
    <row r="476" spans="1:9" ht="12.75" customHeight="1" x14ac:dyDescent="0.2">
      <c r="A476" s="36"/>
      <c r="B476" s="36"/>
      <c r="C476" s="36"/>
      <c r="D476" s="39"/>
      <c r="E476" s="10"/>
      <c r="F476" s="10"/>
      <c r="G476" s="10"/>
      <c r="H476" s="39"/>
      <c r="I476" s="36"/>
    </row>
    <row r="477" spans="1:9" ht="12.75" customHeight="1" x14ac:dyDescent="0.2">
      <c r="A477" s="36"/>
      <c r="B477" s="36"/>
      <c r="C477" s="36"/>
      <c r="D477" s="39"/>
      <c r="E477" s="10"/>
      <c r="F477" s="10"/>
      <c r="G477" s="10"/>
      <c r="H477" s="39"/>
      <c r="I477" s="36"/>
    </row>
    <row r="478" spans="1:9" ht="12.75" customHeight="1" x14ac:dyDescent="0.2">
      <c r="A478" s="36"/>
      <c r="B478" s="36"/>
      <c r="C478" s="36"/>
      <c r="D478" s="39"/>
      <c r="E478" s="10"/>
      <c r="F478" s="10"/>
      <c r="G478" s="10"/>
      <c r="H478" s="39"/>
      <c r="I478" s="36"/>
    </row>
    <row r="479" spans="1:9" ht="12.75" customHeight="1" x14ac:dyDescent="0.2">
      <c r="A479" s="36"/>
      <c r="B479" s="36"/>
      <c r="C479" s="36"/>
      <c r="D479" s="39"/>
      <c r="E479" s="10"/>
      <c r="F479" s="10"/>
      <c r="G479" s="10"/>
      <c r="H479" s="39"/>
      <c r="I479" s="36"/>
    </row>
    <row r="480" spans="1:9" ht="12.75" customHeight="1" x14ac:dyDescent="0.2">
      <c r="A480" s="36"/>
      <c r="B480" s="36"/>
      <c r="C480" s="36"/>
      <c r="D480" s="39"/>
      <c r="E480" s="10"/>
      <c r="F480" s="10"/>
      <c r="G480" s="10"/>
      <c r="H480" s="39"/>
      <c r="I480" s="36"/>
    </row>
    <row r="481" spans="1:9" ht="12.75" customHeight="1" x14ac:dyDescent="0.2">
      <c r="A481" s="36"/>
      <c r="B481" s="36"/>
      <c r="C481" s="36"/>
      <c r="D481" s="39"/>
      <c r="E481" s="10"/>
      <c r="F481" s="10"/>
      <c r="G481" s="10"/>
      <c r="H481" s="39"/>
      <c r="I481" s="36"/>
    </row>
    <row r="482" spans="1:9" ht="12.75" customHeight="1" x14ac:dyDescent="0.2">
      <c r="A482" s="36"/>
      <c r="B482" s="36"/>
      <c r="C482" s="36"/>
      <c r="D482" s="39"/>
      <c r="E482" s="10"/>
      <c r="F482" s="10"/>
      <c r="G482" s="10"/>
      <c r="H482" s="39"/>
      <c r="I482" s="36"/>
    </row>
    <row r="483" spans="1:9" ht="12.75" customHeight="1" x14ac:dyDescent="0.2">
      <c r="A483" s="36"/>
      <c r="B483" s="36"/>
      <c r="C483" s="36"/>
      <c r="D483" s="39"/>
      <c r="E483" s="10"/>
      <c r="F483" s="10"/>
      <c r="G483" s="10"/>
      <c r="H483" s="39"/>
      <c r="I483" s="36"/>
    </row>
    <row r="484" spans="1:9" ht="12.75" customHeight="1" x14ac:dyDescent="0.2">
      <c r="A484" s="36"/>
      <c r="B484" s="36"/>
      <c r="C484" s="36"/>
      <c r="D484" s="39"/>
      <c r="E484" s="10"/>
      <c r="F484" s="10"/>
      <c r="G484" s="10"/>
      <c r="H484" s="39"/>
      <c r="I484" s="36"/>
    </row>
    <row r="485" spans="1:9" ht="12.75" customHeight="1" x14ac:dyDescent="0.2">
      <c r="A485" s="36"/>
      <c r="B485" s="36"/>
      <c r="C485" s="36"/>
      <c r="D485" s="39"/>
      <c r="E485" s="10"/>
      <c r="F485" s="10"/>
      <c r="G485" s="10"/>
      <c r="H485" s="39"/>
      <c r="I485" s="36"/>
    </row>
    <row r="486" spans="1:9" ht="12.75" customHeight="1" x14ac:dyDescent="0.2">
      <c r="A486" s="36"/>
      <c r="B486" s="36"/>
      <c r="C486" s="36"/>
      <c r="D486" s="39"/>
      <c r="E486" s="10"/>
      <c r="F486" s="10"/>
      <c r="G486" s="10"/>
      <c r="H486" s="39"/>
      <c r="I486" s="36"/>
    </row>
    <row r="487" spans="1:9" ht="12.75" customHeight="1" x14ac:dyDescent="0.2">
      <c r="A487" s="36"/>
      <c r="B487" s="36"/>
      <c r="C487" s="36"/>
      <c r="D487" s="39"/>
      <c r="E487" s="10"/>
      <c r="F487" s="10"/>
      <c r="G487" s="10"/>
      <c r="H487" s="39"/>
      <c r="I487" s="36"/>
    </row>
    <row r="488" spans="1:9" ht="12.75" customHeight="1" x14ac:dyDescent="0.2">
      <c r="A488" s="36"/>
      <c r="B488" s="36"/>
      <c r="C488" s="36"/>
      <c r="D488" s="39"/>
      <c r="E488" s="10"/>
      <c r="F488" s="10"/>
      <c r="G488" s="10"/>
      <c r="H488" s="39"/>
      <c r="I488" s="36"/>
    </row>
    <row r="489" spans="1:9" ht="12.75" customHeight="1" x14ac:dyDescent="0.2">
      <c r="A489" s="36"/>
      <c r="B489" s="36"/>
      <c r="C489" s="36"/>
      <c r="D489" s="39"/>
      <c r="E489" s="10"/>
      <c r="F489" s="10"/>
      <c r="G489" s="10"/>
      <c r="H489" s="39"/>
      <c r="I489" s="36"/>
    </row>
    <row r="490" spans="1:9" ht="12.75" customHeight="1" x14ac:dyDescent="0.2">
      <c r="A490" s="36"/>
      <c r="B490" s="36"/>
      <c r="C490" s="36"/>
      <c r="D490" s="39"/>
      <c r="E490" s="10"/>
      <c r="F490" s="10"/>
      <c r="G490" s="10"/>
      <c r="H490" s="39"/>
      <c r="I490" s="36"/>
    </row>
    <row r="491" spans="1:9" ht="12.75" customHeight="1" x14ac:dyDescent="0.2">
      <c r="A491" s="36"/>
      <c r="B491" s="36"/>
      <c r="C491" s="36"/>
      <c r="D491" s="39"/>
      <c r="E491" s="10"/>
      <c r="F491" s="10"/>
      <c r="G491" s="10"/>
      <c r="H491" s="39"/>
      <c r="I491" s="36"/>
    </row>
    <row r="492" spans="1:9" ht="12.75" customHeight="1" x14ac:dyDescent="0.2">
      <c r="A492" s="36"/>
      <c r="B492" s="36"/>
      <c r="C492" s="36"/>
      <c r="D492" s="39"/>
      <c r="E492" s="10"/>
      <c r="F492" s="10"/>
      <c r="G492" s="10"/>
      <c r="H492" s="39"/>
      <c r="I492" s="36"/>
    </row>
    <row r="493" spans="1:9" ht="12.75" customHeight="1" x14ac:dyDescent="0.2">
      <c r="A493" s="36"/>
      <c r="B493" s="36"/>
      <c r="C493" s="36"/>
      <c r="D493" s="39"/>
      <c r="E493" s="10"/>
      <c r="F493" s="10"/>
      <c r="G493" s="10"/>
      <c r="H493" s="39"/>
      <c r="I493" s="36"/>
    </row>
    <row r="494" spans="1:9" ht="12.75" customHeight="1" x14ac:dyDescent="0.2">
      <c r="A494" s="36"/>
      <c r="B494" s="36"/>
      <c r="C494" s="36"/>
      <c r="D494" s="39"/>
      <c r="E494" s="10"/>
      <c r="F494" s="10"/>
      <c r="G494" s="10"/>
      <c r="H494" s="39"/>
      <c r="I494" s="36"/>
    </row>
    <row r="495" spans="1:9" ht="12.75" customHeight="1" x14ac:dyDescent="0.2">
      <c r="A495" s="36"/>
      <c r="B495" s="36"/>
      <c r="C495" s="36"/>
      <c r="D495" s="39"/>
      <c r="E495" s="10"/>
      <c r="F495" s="10"/>
      <c r="G495" s="10"/>
      <c r="H495" s="39"/>
      <c r="I495" s="36"/>
    </row>
    <row r="496" spans="1:9" ht="12.75" customHeight="1" x14ac:dyDescent="0.2">
      <c r="A496" s="36"/>
      <c r="B496" s="36"/>
      <c r="C496" s="36"/>
      <c r="D496" s="39"/>
      <c r="E496" s="10"/>
      <c r="F496" s="10"/>
      <c r="G496" s="10"/>
      <c r="H496" s="39"/>
      <c r="I496" s="36"/>
    </row>
    <row r="497" spans="1:9" ht="12.75" customHeight="1" x14ac:dyDescent="0.2">
      <c r="A497" s="36"/>
      <c r="B497" s="36"/>
      <c r="C497" s="36"/>
      <c r="D497" s="39"/>
      <c r="E497" s="10"/>
      <c r="F497" s="10"/>
      <c r="G497" s="10"/>
      <c r="H497" s="39"/>
      <c r="I497" s="36"/>
    </row>
    <row r="498" spans="1:9" ht="12.75" customHeight="1" x14ac:dyDescent="0.2">
      <c r="A498" s="36"/>
      <c r="B498" s="36"/>
      <c r="C498" s="36"/>
      <c r="D498" s="39"/>
      <c r="E498" s="10"/>
      <c r="F498" s="10"/>
      <c r="G498" s="10"/>
      <c r="H498" s="39"/>
      <c r="I498" s="36"/>
    </row>
    <row r="499" spans="1:9" ht="12.75" customHeight="1" x14ac:dyDescent="0.2">
      <c r="A499" s="36"/>
      <c r="B499" s="36"/>
      <c r="C499" s="36"/>
      <c r="D499" s="39"/>
      <c r="E499" s="10"/>
      <c r="F499" s="10"/>
      <c r="G499" s="10"/>
      <c r="H499" s="39"/>
      <c r="I499" s="36"/>
    </row>
    <row r="500" spans="1:9" ht="12.75" customHeight="1" x14ac:dyDescent="0.2">
      <c r="A500" s="36"/>
      <c r="B500" s="36"/>
      <c r="C500" s="36"/>
      <c r="D500" s="39"/>
      <c r="E500" s="10"/>
      <c r="F500" s="10"/>
      <c r="G500" s="10"/>
      <c r="H500" s="39"/>
      <c r="I500" s="36"/>
    </row>
    <row r="501" spans="1:9" ht="12.75" customHeight="1" x14ac:dyDescent="0.2">
      <c r="A501" s="36"/>
      <c r="B501" s="36"/>
      <c r="C501" s="36"/>
      <c r="D501" s="39"/>
      <c r="E501" s="10"/>
      <c r="F501" s="10"/>
      <c r="G501" s="10"/>
      <c r="H501" s="39"/>
      <c r="I501" s="36"/>
    </row>
    <row r="502" spans="1:9" ht="12.75" customHeight="1" x14ac:dyDescent="0.2">
      <c r="A502" s="36"/>
      <c r="B502" s="36"/>
      <c r="C502" s="36"/>
      <c r="D502" s="39"/>
      <c r="E502" s="10"/>
      <c r="F502" s="10"/>
      <c r="G502" s="10"/>
      <c r="H502" s="39"/>
      <c r="I502" s="36"/>
    </row>
    <row r="503" spans="1:9" ht="12.75" customHeight="1" x14ac:dyDescent="0.2">
      <c r="A503" s="36"/>
      <c r="B503" s="36"/>
      <c r="C503" s="36"/>
      <c r="D503" s="39"/>
      <c r="E503" s="10"/>
      <c r="F503" s="10"/>
      <c r="G503" s="10"/>
      <c r="H503" s="39"/>
      <c r="I503" s="36"/>
    </row>
    <row r="504" spans="1:9" ht="12.75" customHeight="1" x14ac:dyDescent="0.2">
      <c r="A504" s="36"/>
      <c r="B504" s="36"/>
      <c r="C504" s="36"/>
      <c r="D504" s="39"/>
      <c r="E504" s="10"/>
      <c r="F504" s="10"/>
      <c r="G504" s="10"/>
      <c r="H504" s="39"/>
      <c r="I504" s="36"/>
    </row>
    <row r="505" spans="1:9" ht="12.75" customHeight="1" x14ac:dyDescent="0.2">
      <c r="A505" s="36"/>
      <c r="B505" s="36"/>
      <c r="C505" s="36"/>
      <c r="D505" s="39"/>
      <c r="E505" s="10"/>
      <c r="F505" s="10"/>
      <c r="G505" s="10"/>
      <c r="H505" s="39"/>
      <c r="I505" s="36"/>
    </row>
    <row r="506" spans="1:9" ht="12.75" customHeight="1" x14ac:dyDescent="0.2">
      <c r="A506" s="36"/>
      <c r="B506" s="36"/>
      <c r="C506" s="36"/>
      <c r="D506" s="39"/>
      <c r="E506" s="10"/>
      <c r="F506" s="10"/>
      <c r="G506" s="10"/>
      <c r="H506" s="39"/>
      <c r="I506" s="36"/>
    </row>
    <row r="507" spans="1:9" ht="12.75" customHeight="1" x14ac:dyDescent="0.2">
      <c r="A507" s="36"/>
      <c r="B507" s="36"/>
      <c r="C507" s="36"/>
      <c r="D507" s="39"/>
      <c r="E507" s="10"/>
      <c r="F507" s="10"/>
      <c r="G507" s="10"/>
      <c r="H507" s="39"/>
      <c r="I507" s="36"/>
    </row>
    <row r="508" spans="1:9" ht="12.75" customHeight="1" x14ac:dyDescent="0.2">
      <c r="A508" s="36"/>
      <c r="B508" s="36"/>
      <c r="C508" s="36"/>
      <c r="D508" s="39"/>
      <c r="E508" s="10"/>
      <c r="F508" s="10"/>
      <c r="G508" s="10"/>
      <c r="H508" s="39"/>
      <c r="I508" s="36"/>
    </row>
    <row r="509" spans="1:9" ht="12.75" customHeight="1" x14ac:dyDescent="0.2">
      <c r="A509" s="36"/>
      <c r="B509" s="36"/>
      <c r="C509" s="36"/>
      <c r="D509" s="39"/>
      <c r="E509" s="10"/>
      <c r="F509" s="10"/>
      <c r="G509" s="10"/>
      <c r="H509" s="39"/>
      <c r="I509" s="36"/>
    </row>
    <row r="510" spans="1:9" ht="12.75" customHeight="1" x14ac:dyDescent="0.2">
      <c r="A510" s="36"/>
      <c r="B510" s="36"/>
      <c r="C510" s="36"/>
      <c r="D510" s="39"/>
      <c r="E510" s="10"/>
      <c r="F510" s="10"/>
      <c r="G510" s="10"/>
      <c r="H510" s="39"/>
      <c r="I510" s="36"/>
    </row>
    <row r="511" spans="1:9" ht="12.75" customHeight="1" x14ac:dyDescent="0.2">
      <c r="A511" s="36"/>
      <c r="B511" s="36"/>
      <c r="C511" s="36"/>
      <c r="D511" s="39"/>
      <c r="E511" s="10"/>
      <c r="F511" s="10"/>
      <c r="G511" s="10"/>
      <c r="H511" s="39"/>
      <c r="I511" s="36"/>
    </row>
    <row r="512" spans="1:9" ht="12.75" customHeight="1" x14ac:dyDescent="0.2">
      <c r="A512" s="36"/>
      <c r="B512" s="36"/>
      <c r="C512" s="36"/>
      <c r="D512" s="39"/>
      <c r="E512" s="10"/>
      <c r="F512" s="10"/>
      <c r="G512" s="10"/>
      <c r="H512" s="39"/>
      <c r="I512" s="36"/>
    </row>
    <row r="513" spans="1:9" ht="12.75" customHeight="1" x14ac:dyDescent="0.2">
      <c r="A513" s="36"/>
      <c r="B513" s="36"/>
      <c r="C513" s="36"/>
      <c r="D513" s="39"/>
      <c r="E513" s="10"/>
      <c r="F513" s="10"/>
      <c r="G513" s="10"/>
      <c r="H513" s="39"/>
      <c r="I513" s="36"/>
    </row>
    <row r="514" spans="1:9" ht="12.75" customHeight="1" x14ac:dyDescent="0.2">
      <c r="A514" s="36"/>
      <c r="B514" s="36"/>
      <c r="C514" s="36"/>
      <c r="D514" s="39"/>
      <c r="E514" s="10"/>
      <c r="F514" s="10"/>
      <c r="G514" s="10"/>
      <c r="H514" s="39"/>
      <c r="I514" s="36"/>
    </row>
    <row r="515" spans="1:9" ht="12.75" customHeight="1" x14ac:dyDescent="0.2">
      <c r="A515" s="36"/>
      <c r="B515" s="36"/>
      <c r="C515" s="36"/>
      <c r="D515" s="39"/>
      <c r="E515" s="10"/>
      <c r="F515" s="10"/>
      <c r="G515" s="10"/>
      <c r="H515" s="39"/>
      <c r="I515" s="36"/>
    </row>
    <row r="516" spans="1:9" ht="12.75" customHeight="1" x14ac:dyDescent="0.2">
      <c r="A516" s="36"/>
      <c r="B516" s="36"/>
      <c r="C516" s="36"/>
      <c r="D516" s="39"/>
      <c r="E516" s="10"/>
      <c r="F516" s="10"/>
      <c r="G516" s="10"/>
      <c r="H516" s="39"/>
      <c r="I516" s="36"/>
    </row>
    <row r="517" spans="1:9" ht="12.75" customHeight="1" x14ac:dyDescent="0.2">
      <c r="A517" s="36"/>
      <c r="B517" s="36"/>
      <c r="C517" s="36"/>
      <c r="D517" s="39"/>
      <c r="E517" s="10"/>
      <c r="F517" s="10"/>
      <c r="G517" s="10"/>
      <c r="H517" s="39"/>
      <c r="I517" s="36"/>
    </row>
    <row r="518" spans="1:9" ht="12.75" customHeight="1" x14ac:dyDescent="0.2">
      <c r="A518" s="36"/>
      <c r="B518" s="36"/>
      <c r="C518" s="36"/>
      <c r="D518" s="39"/>
      <c r="E518" s="10"/>
      <c r="F518" s="10"/>
      <c r="G518" s="10"/>
      <c r="H518" s="39"/>
      <c r="I518" s="36"/>
    </row>
    <row r="519" spans="1:9" ht="12.75" customHeight="1" x14ac:dyDescent="0.2">
      <c r="A519" s="36"/>
      <c r="B519" s="36"/>
      <c r="C519" s="36"/>
      <c r="D519" s="39"/>
      <c r="E519" s="10"/>
      <c r="F519" s="10"/>
      <c r="G519" s="10"/>
      <c r="H519" s="39"/>
      <c r="I519" s="36"/>
    </row>
    <row r="520" spans="1:9" ht="12.75" customHeight="1" x14ac:dyDescent="0.2">
      <c r="A520" s="36"/>
      <c r="B520" s="36"/>
      <c r="C520" s="36"/>
      <c r="D520" s="39"/>
      <c r="E520" s="10"/>
      <c r="F520" s="10"/>
      <c r="G520" s="10"/>
      <c r="H520" s="39"/>
      <c r="I520" s="36"/>
    </row>
    <row r="521" spans="1:9" ht="12.75" customHeight="1" x14ac:dyDescent="0.2">
      <c r="A521" s="36"/>
      <c r="B521" s="36"/>
      <c r="C521" s="36"/>
      <c r="D521" s="39"/>
      <c r="E521" s="10"/>
      <c r="F521" s="10"/>
      <c r="G521" s="10"/>
      <c r="H521" s="39"/>
      <c r="I521" s="36"/>
    </row>
    <row r="522" spans="1:9" ht="12.75" customHeight="1" x14ac:dyDescent="0.2">
      <c r="A522" s="36"/>
      <c r="B522" s="36"/>
      <c r="C522" s="36"/>
      <c r="D522" s="39"/>
      <c r="E522" s="10"/>
      <c r="F522" s="10"/>
      <c r="G522" s="10"/>
      <c r="H522" s="39"/>
      <c r="I522" s="36"/>
    </row>
    <row r="523" spans="1:9" ht="12.75" customHeight="1" x14ac:dyDescent="0.2">
      <c r="A523" s="36"/>
      <c r="B523" s="36"/>
      <c r="C523" s="36"/>
      <c r="D523" s="39"/>
      <c r="E523" s="10"/>
      <c r="F523" s="10"/>
      <c r="G523" s="10"/>
      <c r="H523" s="39"/>
      <c r="I523" s="36"/>
    </row>
    <row r="524" spans="1:9" ht="12.75" customHeight="1" x14ac:dyDescent="0.2">
      <c r="A524" s="36"/>
      <c r="B524" s="36"/>
      <c r="C524" s="36"/>
      <c r="D524" s="39"/>
      <c r="E524" s="10"/>
      <c r="F524" s="10"/>
      <c r="G524" s="10"/>
      <c r="H524" s="39"/>
      <c r="I524" s="36"/>
    </row>
    <row r="525" spans="1:9" ht="12.75" customHeight="1" x14ac:dyDescent="0.2">
      <c r="A525" s="36"/>
      <c r="B525" s="36"/>
      <c r="C525" s="36"/>
      <c r="D525" s="39"/>
      <c r="E525" s="10"/>
      <c r="F525" s="10"/>
      <c r="G525" s="10"/>
      <c r="H525" s="39"/>
      <c r="I525" s="36"/>
    </row>
    <row r="526" spans="1:9" ht="12.75" customHeight="1" x14ac:dyDescent="0.2">
      <c r="A526" s="36"/>
      <c r="B526" s="36"/>
      <c r="C526" s="36"/>
      <c r="D526" s="39"/>
      <c r="E526" s="10"/>
      <c r="F526" s="10"/>
      <c r="G526" s="10"/>
      <c r="H526" s="39"/>
      <c r="I526" s="36"/>
    </row>
    <row r="527" spans="1:9" ht="12.75" customHeight="1" x14ac:dyDescent="0.2">
      <c r="A527" s="36"/>
      <c r="B527" s="36"/>
      <c r="C527" s="36"/>
      <c r="D527" s="39"/>
      <c r="E527" s="10"/>
      <c r="F527" s="10"/>
      <c r="G527" s="10"/>
      <c r="H527" s="39"/>
      <c r="I527" s="36"/>
    </row>
    <row r="528" spans="1:9" ht="12.75" customHeight="1" x14ac:dyDescent="0.2">
      <c r="A528" s="36"/>
      <c r="B528" s="36"/>
      <c r="C528" s="36"/>
      <c r="D528" s="39"/>
      <c r="E528" s="10"/>
      <c r="F528" s="10"/>
      <c r="G528" s="10"/>
      <c r="H528" s="39"/>
      <c r="I528" s="36"/>
    </row>
    <row r="529" spans="1:9" ht="12.75" customHeight="1" x14ac:dyDescent="0.2">
      <c r="A529" s="36"/>
      <c r="B529" s="36"/>
      <c r="C529" s="36"/>
      <c r="D529" s="39"/>
      <c r="E529" s="10"/>
      <c r="F529" s="10"/>
      <c r="G529" s="10"/>
      <c r="H529" s="39"/>
      <c r="I529" s="36"/>
    </row>
    <row r="530" spans="1:9" ht="12.75" customHeight="1" x14ac:dyDescent="0.2">
      <c r="A530" s="36"/>
      <c r="B530" s="36"/>
      <c r="C530" s="36"/>
      <c r="D530" s="39"/>
      <c r="E530" s="10"/>
      <c r="F530" s="10"/>
      <c r="G530" s="10"/>
      <c r="H530" s="39"/>
      <c r="I530" s="36"/>
    </row>
    <row r="531" spans="1:9" ht="12.75" customHeight="1" x14ac:dyDescent="0.2">
      <c r="A531" s="36"/>
      <c r="B531" s="36"/>
      <c r="C531" s="36"/>
      <c r="D531" s="39"/>
      <c r="E531" s="10"/>
      <c r="F531" s="10"/>
      <c r="G531" s="10"/>
      <c r="H531" s="39"/>
      <c r="I531" s="36"/>
    </row>
    <row r="532" spans="1:9" ht="12.75" customHeight="1" x14ac:dyDescent="0.2">
      <c r="A532" s="36"/>
      <c r="B532" s="36"/>
      <c r="C532" s="36"/>
      <c r="D532" s="39"/>
      <c r="E532" s="10"/>
      <c r="F532" s="10"/>
      <c r="G532" s="10"/>
      <c r="H532" s="39"/>
      <c r="I532" s="36"/>
    </row>
    <row r="533" spans="1:9" ht="12.75" customHeight="1" x14ac:dyDescent="0.2">
      <c r="A533" s="36"/>
      <c r="B533" s="36"/>
      <c r="C533" s="36"/>
      <c r="D533" s="39"/>
      <c r="E533" s="10"/>
      <c r="F533" s="10"/>
      <c r="G533" s="10"/>
      <c r="H533" s="39"/>
      <c r="I533" s="36"/>
    </row>
    <row r="534" spans="1:9" ht="12.75" customHeight="1" x14ac:dyDescent="0.2">
      <c r="A534" s="36"/>
      <c r="B534" s="36"/>
      <c r="C534" s="36"/>
      <c r="D534" s="39"/>
      <c r="E534" s="10"/>
      <c r="F534" s="10"/>
      <c r="G534" s="10"/>
      <c r="H534" s="39"/>
      <c r="I534" s="36"/>
    </row>
    <row r="535" spans="1:9" ht="12.75" customHeight="1" x14ac:dyDescent="0.2">
      <c r="A535" s="36"/>
      <c r="B535" s="36"/>
      <c r="C535" s="36"/>
      <c r="D535" s="39"/>
      <c r="E535" s="10"/>
      <c r="F535" s="10"/>
      <c r="G535" s="10"/>
      <c r="H535" s="39"/>
      <c r="I535" s="36"/>
    </row>
    <row r="536" spans="1:9" ht="12.75" customHeight="1" x14ac:dyDescent="0.2">
      <c r="A536" s="36"/>
      <c r="B536" s="36"/>
      <c r="C536" s="36"/>
      <c r="D536" s="39"/>
      <c r="E536" s="10"/>
      <c r="F536" s="10"/>
      <c r="G536" s="10"/>
      <c r="H536" s="39"/>
      <c r="I536" s="36"/>
    </row>
    <row r="537" spans="1:9" ht="12.75" customHeight="1" x14ac:dyDescent="0.2">
      <c r="A537" s="36"/>
      <c r="B537" s="36"/>
      <c r="C537" s="36"/>
      <c r="D537" s="39"/>
      <c r="E537" s="10"/>
      <c r="F537" s="10"/>
      <c r="G537" s="10"/>
      <c r="H537" s="39"/>
      <c r="I537" s="36"/>
    </row>
    <row r="538" spans="1:9" ht="12.75" customHeight="1" x14ac:dyDescent="0.2">
      <c r="A538" s="36"/>
      <c r="B538" s="36"/>
      <c r="C538" s="36"/>
      <c r="D538" s="39"/>
      <c r="E538" s="10"/>
      <c r="F538" s="10"/>
      <c r="G538" s="10"/>
      <c r="H538" s="39"/>
      <c r="I538" s="36"/>
    </row>
    <row r="539" spans="1:9" ht="12.75" customHeight="1" x14ac:dyDescent="0.2">
      <c r="A539" s="36"/>
      <c r="B539" s="36"/>
      <c r="C539" s="36"/>
      <c r="D539" s="39"/>
      <c r="E539" s="10"/>
      <c r="F539" s="10"/>
      <c r="G539" s="10"/>
      <c r="H539" s="39"/>
      <c r="I539" s="36"/>
    </row>
    <row r="540" spans="1:9" ht="12.75" customHeight="1" x14ac:dyDescent="0.2">
      <c r="A540" s="36"/>
      <c r="B540" s="36"/>
      <c r="C540" s="36"/>
      <c r="D540" s="39"/>
      <c r="E540" s="10"/>
      <c r="F540" s="10"/>
      <c r="G540" s="10"/>
      <c r="H540" s="39"/>
      <c r="I540" s="36"/>
    </row>
    <row r="541" spans="1:9" ht="12.75" customHeight="1" x14ac:dyDescent="0.2">
      <c r="A541" s="36"/>
      <c r="B541" s="36"/>
      <c r="C541" s="36"/>
      <c r="D541" s="39"/>
      <c r="E541" s="10"/>
      <c r="F541" s="10"/>
      <c r="G541" s="10"/>
      <c r="H541" s="39"/>
      <c r="I541" s="36"/>
    </row>
    <row r="542" spans="1:9" ht="12.75" customHeight="1" x14ac:dyDescent="0.2">
      <c r="A542" s="36"/>
      <c r="B542" s="36"/>
      <c r="C542" s="36"/>
      <c r="D542" s="39"/>
      <c r="E542" s="10"/>
      <c r="F542" s="10"/>
      <c r="G542" s="10"/>
      <c r="H542" s="39"/>
      <c r="I542" s="36"/>
    </row>
    <row r="543" spans="1:9" ht="12.75" customHeight="1" x14ac:dyDescent="0.2">
      <c r="A543" s="36"/>
      <c r="B543" s="36"/>
      <c r="C543" s="36"/>
      <c r="D543" s="39"/>
      <c r="E543" s="10"/>
      <c r="F543" s="10"/>
      <c r="G543" s="10"/>
      <c r="H543" s="39"/>
      <c r="I543" s="36"/>
    </row>
    <row r="544" spans="1:9" ht="12.75" customHeight="1" x14ac:dyDescent="0.2">
      <c r="A544" s="36"/>
      <c r="B544" s="36"/>
      <c r="C544" s="36"/>
      <c r="D544" s="39"/>
      <c r="E544" s="10"/>
      <c r="F544" s="10"/>
      <c r="G544" s="10"/>
      <c r="H544" s="39"/>
      <c r="I544" s="36"/>
    </row>
    <row r="545" spans="1:9" ht="12.75" customHeight="1" x14ac:dyDescent="0.2">
      <c r="A545" s="36"/>
      <c r="B545" s="36"/>
      <c r="C545" s="36"/>
      <c r="D545" s="39"/>
      <c r="E545" s="10"/>
      <c r="F545" s="10"/>
      <c r="G545" s="10"/>
      <c r="H545" s="39"/>
      <c r="I545" s="36"/>
    </row>
    <row r="546" spans="1:9" ht="12.75" customHeight="1" x14ac:dyDescent="0.2">
      <c r="A546" s="36"/>
      <c r="B546" s="36"/>
      <c r="C546" s="36"/>
      <c r="D546" s="39"/>
      <c r="E546" s="10"/>
      <c r="F546" s="10"/>
      <c r="G546" s="10"/>
      <c r="H546" s="39"/>
      <c r="I546" s="36"/>
    </row>
    <row r="547" spans="1:9" ht="12.75" customHeight="1" x14ac:dyDescent="0.2">
      <c r="A547" s="36"/>
      <c r="B547" s="36"/>
      <c r="C547" s="36"/>
      <c r="D547" s="39"/>
      <c r="E547" s="10"/>
      <c r="F547" s="10"/>
      <c r="G547" s="10"/>
      <c r="H547" s="39"/>
      <c r="I547" s="36"/>
    </row>
    <row r="548" spans="1:9" ht="12.75" customHeight="1" x14ac:dyDescent="0.2">
      <c r="A548" s="36"/>
      <c r="B548" s="36"/>
      <c r="C548" s="36"/>
      <c r="D548" s="39"/>
      <c r="E548" s="10"/>
      <c r="F548" s="10"/>
      <c r="G548" s="10"/>
      <c r="H548" s="39"/>
      <c r="I548" s="36"/>
    </row>
    <row r="549" spans="1:9" ht="12.75" customHeight="1" x14ac:dyDescent="0.2">
      <c r="A549" s="36"/>
      <c r="B549" s="36"/>
      <c r="C549" s="36"/>
      <c r="D549" s="39"/>
      <c r="E549" s="10"/>
      <c r="F549" s="10"/>
      <c r="G549" s="10"/>
      <c r="H549" s="39"/>
      <c r="I549" s="36"/>
    </row>
    <row r="550" spans="1:9" ht="12.75" customHeight="1" x14ac:dyDescent="0.2">
      <c r="A550" s="36"/>
      <c r="B550" s="36"/>
      <c r="C550" s="36"/>
      <c r="D550" s="39"/>
      <c r="E550" s="10"/>
      <c r="F550" s="10"/>
      <c r="G550" s="10"/>
      <c r="H550" s="39"/>
      <c r="I550" s="36"/>
    </row>
    <row r="551" spans="1:9" ht="12.75" customHeight="1" x14ac:dyDescent="0.2">
      <c r="A551" s="36"/>
      <c r="B551" s="36"/>
      <c r="C551" s="36"/>
      <c r="D551" s="39"/>
      <c r="E551" s="10"/>
      <c r="F551" s="10"/>
      <c r="G551" s="10"/>
      <c r="H551" s="39"/>
      <c r="I551" s="36"/>
    </row>
    <row r="552" spans="1:9" ht="12.75" customHeight="1" x14ac:dyDescent="0.2">
      <c r="A552" s="36"/>
      <c r="B552" s="36"/>
      <c r="C552" s="36"/>
      <c r="D552" s="39"/>
      <c r="E552" s="10"/>
      <c r="F552" s="10"/>
      <c r="G552" s="10"/>
      <c r="H552" s="39"/>
      <c r="I552" s="36"/>
    </row>
    <row r="553" spans="1:9" ht="12.75" customHeight="1" x14ac:dyDescent="0.2">
      <c r="A553" s="36"/>
      <c r="B553" s="36"/>
      <c r="C553" s="36"/>
      <c r="D553" s="39"/>
      <c r="E553" s="10"/>
      <c r="F553" s="10"/>
      <c r="G553" s="10"/>
      <c r="H553" s="39"/>
      <c r="I553" s="36"/>
    </row>
    <row r="554" spans="1:9" ht="12.75" customHeight="1" x14ac:dyDescent="0.2">
      <c r="A554" s="36"/>
      <c r="B554" s="36"/>
      <c r="C554" s="36"/>
      <c r="D554" s="39"/>
      <c r="E554" s="10"/>
      <c r="F554" s="10"/>
      <c r="G554" s="10"/>
      <c r="H554" s="39"/>
      <c r="I554" s="36"/>
    </row>
    <row r="555" spans="1:9" ht="12.75" customHeight="1" x14ac:dyDescent="0.2">
      <c r="A555" s="36"/>
      <c r="B555" s="36"/>
      <c r="C555" s="36"/>
      <c r="D555" s="39"/>
      <c r="E555" s="10"/>
      <c r="F555" s="10"/>
      <c r="G555" s="10"/>
      <c r="H555" s="39"/>
      <c r="I555" s="36"/>
    </row>
    <row r="556" spans="1:9" ht="12.75" customHeight="1" x14ac:dyDescent="0.2">
      <c r="A556" s="36"/>
      <c r="B556" s="36"/>
      <c r="C556" s="36"/>
      <c r="D556" s="39"/>
      <c r="E556" s="10"/>
      <c r="F556" s="10"/>
      <c r="G556" s="10"/>
      <c r="H556" s="39"/>
      <c r="I556" s="36"/>
    </row>
    <row r="557" spans="1:9" ht="12.75" customHeight="1" x14ac:dyDescent="0.2">
      <c r="A557" s="36"/>
      <c r="B557" s="36"/>
      <c r="C557" s="36"/>
      <c r="D557" s="39"/>
      <c r="E557" s="10"/>
      <c r="F557" s="10"/>
      <c r="G557" s="10"/>
      <c r="H557" s="39"/>
      <c r="I557" s="36"/>
    </row>
    <row r="558" spans="1:9" ht="12.75" customHeight="1" x14ac:dyDescent="0.2">
      <c r="A558" s="36"/>
      <c r="B558" s="36"/>
      <c r="C558" s="36"/>
      <c r="D558" s="39"/>
      <c r="E558" s="10"/>
      <c r="F558" s="10"/>
      <c r="G558" s="10"/>
      <c r="H558" s="39"/>
      <c r="I558" s="36"/>
    </row>
    <row r="559" spans="1:9" ht="12.75" customHeight="1" x14ac:dyDescent="0.2">
      <c r="A559" s="36"/>
      <c r="B559" s="36"/>
      <c r="C559" s="36"/>
      <c r="D559" s="39"/>
      <c r="E559" s="10"/>
      <c r="F559" s="10"/>
      <c r="G559" s="10"/>
      <c r="H559" s="39"/>
      <c r="I559" s="36"/>
    </row>
    <row r="560" spans="1:9" ht="12.75" customHeight="1" x14ac:dyDescent="0.2">
      <c r="A560" s="36"/>
      <c r="B560" s="36"/>
      <c r="C560" s="36"/>
      <c r="D560" s="39"/>
      <c r="E560" s="10"/>
      <c r="F560" s="10"/>
      <c r="G560" s="10"/>
      <c r="H560" s="39"/>
      <c r="I560" s="36"/>
    </row>
    <row r="561" spans="1:9" ht="12.75" customHeight="1" x14ac:dyDescent="0.2">
      <c r="A561" s="36"/>
      <c r="B561" s="36"/>
      <c r="C561" s="36"/>
      <c r="D561" s="39"/>
      <c r="E561" s="10"/>
      <c r="F561" s="10"/>
      <c r="G561" s="10"/>
      <c r="H561" s="39"/>
      <c r="I561" s="36"/>
    </row>
    <row r="562" spans="1:9" ht="12.75" customHeight="1" x14ac:dyDescent="0.2">
      <c r="A562" s="36"/>
      <c r="B562" s="36"/>
      <c r="C562" s="36"/>
      <c r="D562" s="39"/>
      <c r="E562" s="10"/>
      <c r="F562" s="10"/>
      <c r="G562" s="10"/>
      <c r="H562" s="39"/>
      <c r="I562" s="36"/>
    </row>
    <row r="563" spans="1:9" ht="12.75" customHeight="1" x14ac:dyDescent="0.2">
      <c r="A563" s="36"/>
      <c r="B563" s="36"/>
      <c r="C563" s="36"/>
      <c r="D563" s="39"/>
      <c r="E563" s="10"/>
      <c r="F563" s="10"/>
      <c r="G563" s="10"/>
      <c r="H563" s="39"/>
      <c r="I563" s="36"/>
    </row>
    <row r="564" spans="1:9" ht="12.75" customHeight="1" x14ac:dyDescent="0.2">
      <c r="A564" s="36"/>
      <c r="B564" s="36"/>
      <c r="C564" s="36"/>
      <c r="D564" s="39"/>
      <c r="E564" s="10"/>
      <c r="F564" s="10"/>
      <c r="G564" s="10"/>
      <c r="H564" s="39"/>
      <c r="I564" s="36"/>
    </row>
    <row r="565" spans="1:9" ht="12.75" customHeight="1" x14ac:dyDescent="0.2">
      <c r="A565" s="36"/>
      <c r="B565" s="36"/>
      <c r="C565" s="36"/>
      <c r="D565" s="39"/>
      <c r="E565" s="10"/>
      <c r="F565" s="10"/>
      <c r="G565" s="10"/>
      <c r="H565" s="39"/>
      <c r="I565" s="36"/>
    </row>
    <row r="566" spans="1:9" ht="12.75" customHeight="1" x14ac:dyDescent="0.2">
      <c r="A566" s="36"/>
      <c r="B566" s="36"/>
      <c r="C566" s="36"/>
      <c r="D566" s="39"/>
      <c r="E566" s="10"/>
      <c r="F566" s="10"/>
      <c r="G566" s="10"/>
      <c r="H566" s="39"/>
      <c r="I566" s="36"/>
    </row>
    <row r="567" spans="1:9" ht="12.75" customHeight="1" x14ac:dyDescent="0.2">
      <c r="A567" s="36"/>
      <c r="B567" s="36"/>
      <c r="C567" s="36"/>
      <c r="D567" s="39"/>
      <c r="E567" s="10"/>
      <c r="F567" s="10"/>
      <c r="G567" s="10"/>
      <c r="H567" s="39"/>
      <c r="I567" s="36"/>
    </row>
    <row r="568" spans="1:9" ht="12.75" customHeight="1" x14ac:dyDescent="0.2">
      <c r="A568" s="36"/>
      <c r="B568" s="36"/>
      <c r="C568" s="36"/>
      <c r="D568" s="39"/>
      <c r="E568" s="10"/>
      <c r="F568" s="10"/>
      <c r="G568" s="10"/>
      <c r="H568" s="39"/>
      <c r="I568" s="36"/>
    </row>
    <row r="569" spans="1:9" ht="12.75" customHeight="1" x14ac:dyDescent="0.2">
      <c r="A569" s="36"/>
      <c r="B569" s="36"/>
      <c r="C569" s="36"/>
      <c r="D569" s="39"/>
      <c r="E569" s="10"/>
      <c r="F569" s="10"/>
      <c r="G569" s="10"/>
      <c r="H569" s="39"/>
      <c r="I569" s="36"/>
    </row>
    <row r="570" spans="1:9" ht="12.75" customHeight="1" x14ac:dyDescent="0.2">
      <c r="A570" s="36"/>
      <c r="B570" s="36"/>
      <c r="C570" s="36"/>
      <c r="D570" s="39"/>
      <c r="E570" s="10"/>
      <c r="F570" s="10"/>
      <c r="G570" s="10"/>
      <c r="H570" s="39"/>
      <c r="I570" s="36"/>
    </row>
    <row r="571" spans="1:9" ht="12.75" customHeight="1" x14ac:dyDescent="0.2">
      <c r="A571" s="36"/>
      <c r="B571" s="36"/>
      <c r="C571" s="36"/>
      <c r="D571" s="39"/>
      <c r="E571" s="10"/>
      <c r="F571" s="10"/>
      <c r="G571" s="10"/>
      <c r="H571" s="39"/>
      <c r="I571" s="36"/>
    </row>
    <row r="572" spans="1:9" ht="12.75" customHeight="1" x14ac:dyDescent="0.2">
      <c r="A572" s="36"/>
      <c r="B572" s="36"/>
      <c r="C572" s="36"/>
      <c r="D572" s="39"/>
      <c r="E572" s="10"/>
      <c r="F572" s="10"/>
      <c r="G572" s="10"/>
      <c r="H572" s="39"/>
      <c r="I572" s="36"/>
    </row>
    <row r="573" spans="1:9" ht="12.75" customHeight="1" x14ac:dyDescent="0.2">
      <c r="A573" s="36"/>
      <c r="B573" s="36"/>
      <c r="C573" s="36"/>
      <c r="D573" s="39"/>
      <c r="E573" s="10"/>
      <c r="F573" s="10"/>
      <c r="G573" s="10"/>
      <c r="H573" s="39"/>
      <c r="I573" s="36"/>
    </row>
    <row r="574" spans="1:9" ht="12.75" customHeight="1" x14ac:dyDescent="0.2">
      <c r="A574" s="36"/>
      <c r="B574" s="36"/>
      <c r="C574" s="36"/>
      <c r="D574" s="39"/>
      <c r="E574" s="10"/>
      <c r="F574" s="10"/>
      <c r="G574" s="10"/>
      <c r="H574" s="39"/>
      <c r="I574" s="36"/>
    </row>
    <row r="575" spans="1:9" ht="12.75" customHeight="1" x14ac:dyDescent="0.2">
      <c r="A575" s="36"/>
      <c r="B575" s="36"/>
      <c r="C575" s="36"/>
      <c r="D575" s="39"/>
      <c r="E575" s="10"/>
      <c r="F575" s="10"/>
      <c r="G575" s="10"/>
      <c r="H575" s="39"/>
      <c r="I575" s="36"/>
    </row>
    <row r="576" spans="1:9" ht="12.75" customHeight="1" x14ac:dyDescent="0.2">
      <c r="A576" s="36"/>
      <c r="B576" s="36"/>
      <c r="C576" s="36"/>
      <c r="D576" s="39"/>
      <c r="E576" s="10"/>
      <c r="F576" s="10"/>
      <c r="G576" s="10"/>
      <c r="H576" s="39"/>
      <c r="I576" s="36"/>
    </row>
    <row r="577" spans="1:9" ht="12.75" customHeight="1" x14ac:dyDescent="0.2">
      <c r="A577" s="36"/>
      <c r="B577" s="36"/>
      <c r="C577" s="36"/>
      <c r="D577" s="39"/>
      <c r="E577" s="10"/>
      <c r="F577" s="10"/>
      <c r="G577" s="10"/>
      <c r="H577" s="39"/>
      <c r="I577" s="36"/>
    </row>
    <row r="578" spans="1:9" ht="12.75" customHeight="1" x14ac:dyDescent="0.2">
      <c r="A578" s="36"/>
      <c r="B578" s="36"/>
      <c r="C578" s="36"/>
      <c r="D578" s="39"/>
      <c r="E578" s="10"/>
      <c r="F578" s="10"/>
      <c r="G578" s="10"/>
      <c r="H578" s="39"/>
      <c r="I578" s="36"/>
    </row>
    <row r="579" spans="1:9" ht="12.75" customHeight="1" x14ac:dyDescent="0.2">
      <c r="A579" s="36"/>
      <c r="B579" s="36"/>
      <c r="C579" s="36"/>
      <c r="D579" s="39"/>
      <c r="E579" s="10"/>
      <c r="F579" s="10"/>
      <c r="G579" s="10"/>
      <c r="H579" s="39"/>
      <c r="I579" s="36"/>
    </row>
    <row r="580" spans="1:9" ht="12.75" customHeight="1" x14ac:dyDescent="0.2">
      <c r="A580" s="36"/>
      <c r="B580" s="36"/>
      <c r="C580" s="36"/>
      <c r="D580" s="39"/>
      <c r="E580" s="10"/>
      <c r="F580" s="10"/>
      <c r="G580" s="10"/>
      <c r="H580" s="39"/>
      <c r="I580" s="36"/>
    </row>
    <row r="581" spans="1:9" ht="12.75" customHeight="1" x14ac:dyDescent="0.2">
      <c r="A581" s="36"/>
      <c r="B581" s="36"/>
      <c r="C581" s="36"/>
      <c r="D581" s="39"/>
      <c r="E581" s="10"/>
      <c r="F581" s="10"/>
      <c r="G581" s="10"/>
      <c r="H581" s="39"/>
      <c r="I581" s="36"/>
    </row>
    <row r="582" spans="1:9" ht="12.75" customHeight="1" x14ac:dyDescent="0.2">
      <c r="A582" s="36"/>
      <c r="B582" s="36"/>
      <c r="C582" s="36"/>
      <c r="D582" s="39"/>
      <c r="E582" s="10"/>
      <c r="F582" s="10"/>
      <c r="G582" s="10"/>
      <c r="H582" s="39"/>
      <c r="I582" s="36"/>
    </row>
    <row r="583" spans="1:9" ht="12.75" customHeight="1" x14ac:dyDescent="0.2">
      <c r="A583" s="36"/>
      <c r="B583" s="36"/>
      <c r="C583" s="36"/>
      <c r="D583" s="39"/>
      <c r="E583" s="10"/>
      <c r="F583" s="10"/>
      <c r="G583" s="10"/>
      <c r="H583" s="39"/>
      <c r="I583" s="36"/>
    </row>
    <row r="584" spans="1:9" ht="12.75" customHeight="1" x14ac:dyDescent="0.2">
      <c r="A584" s="36"/>
      <c r="B584" s="36"/>
      <c r="C584" s="36"/>
      <c r="D584" s="39"/>
      <c r="E584" s="10"/>
      <c r="F584" s="10"/>
      <c r="G584" s="10"/>
      <c r="H584" s="39"/>
      <c r="I584" s="36"/>
    </row>
    <row r="585" spans="1:9" ht="12.75" customHeight="1" x14ac:dyDescent="0.2">
      <c r="A585" s="36"/>
      <c r="B585" s="36"/>
      <c r="C585" s="36"/>
      <c r="D585" s="39"/>
      <c r="E585" s="10"/>
      <c r="F585" s="10"/>
      <c r="G585" s="10"/>
      <c r="H585" s="39"/>
      <c r="I585" s="36"/>
    </row>
    <row r="586" spans="1:9" ht="12.75" customHeight="1" x14ac:dyDescent="0.2">
      <c r="A586" s="36"/>
      <c r="B586" s="36"/>
      <c r="C586" s="36"/>
      <c r="D586" s="39"/>
      <c r="E586" s="10"/>
      <c r="F586" s="10"/>
      <c r="G586" s="10"/>
      <c r="H586" s="39"/>
      <c r="I586" s="36"/>
    </row>
    <row r="587" spans="1:9" ht="12.75" customHeight="1" x14ac:dyDescent="0.2">
      <c r="A587" s="36"/>
      <c r="B587" s="36"/>
      <c r="C587" s="36"/>
      <c r="D587" s="39"/>
      <c r="E587" s="10"/>
      <c r="F587" s="10"/>
      <c r="G587" s="10"/>
      <c r="H587" s="39"/>
      <c r="I587" s="36"/>
    </row>
    <row r="588" spans="1:9" ht="12.75" customHeight="1" x14ac:dyDescent="0.2">
      <c r="A588" s="36"/>
      <c r="B588" s="36"/>
      <c r="C588" s="36"/>
      <c r="D588" s="39"/>
      <c r="E588" s="10"/>
      <c r="F588" s="10"/>
      <c r="G588" s="10"/>
      <c r="H588" s="39"/>
      <c r="I588" s="36"/>
    </row>
    <row r="589" spans="1:9" ht="12.75" customHeight="1" x14ac:dyDescent="0.2">
      <c r="A589" s="36"/>
      <c r="B589" s="36"/>
      <c r="C589" s="36"/>
      <c r="D589" s="39"/>
      <c r="E589" s="10"/>
      <c r="F589" s="10"/>
      <c r="G589" s="10"/>
      <c r="H589" s="39"/>
      <c r="I589" s="36"/>
    </row>
    <row r="590" spans="1:9" ht="12.75" customHeight="1" x14ac:dyDescent="0.2">
      <c r="A590" s="36"/>
      <c r="B590" s="36"/>
      <c r="C590" s="36"/>
      <c r="D590" s="39"/>
      <c r="E590" s="10"/>
      <c r="F590" s="10"/>
      <c r="G590" s="10"/>
      <c r="H590" s="39"/>
      <c r="I590" s="36"/>
    </row>
    <row r="591" spans="1:9" ht="12.75" customHeight="1" x14ac:dyDescent="0.2">
      <c r="A591" s="36"/>
      <c r="B591" s="36"/>
      <c r="C591" s="36"/>
      <c r="D591" s="39"/>
      <c r="E591" s="10"/>
      <c r="F591" s="10"/>
      <c r="G591" s="10"/>
      <c r="H591" s="39"/>
      <c r="I591" s="36"/>
    </row>
    <row r="592" spans="1:9" ht="12.75" customHeight="1" x14ac:dyDescent="0.2">
      <c r="A592" s="36"/>
      <c r="B592" s="36"/>
      <c r="C592" s="36"/>
      <c r="D592" s="39"/>
      <c r="E592" s="10"/>
      <c r="F592" s="10"/>
      <c r="G592" s="10"/>
      <c r="H592" s="39"/>
      <c r="I592" s="36"/>
    </row>
    <row r="593" spans="1:9" ht="12.75" customHeight="1" x14ac:dyDescent="0.2">
      <c r="A593" s="36"/>
      <c r="B593" s="36"/>
      <c r="C593" s="36"/>
      <c r="D593" s="39"/>
      <c r="E593" s="10"/>
      <c r="F593" s="10"/>
      <c r="G593" s="10"/>
      <c r="H593" s="39"/>
      <c r="I593" s="36"/>
    </row>
    <row r="594" spans="1:9" ht="12.75" customHeight="1" x14ac:dyDescent="0.2">
      <c r="A594" s="36"/>
      <c r="B594" s="36"/>
      <c r="C594" s="36"/>
      <c r="D594" s="39"/>
      <c r="E594" s="10"/>
      <c r="F594" s="10"/>
      <c r="G594" s="10"/>
      <c r="H594" s="39"/>
      <c r="I594" s="36"/>
    </row>
    <row r="595" spans="1:9" ht="12.75" customHeight="1" x14ac:dyDescent="0.2">
      <c r="A595" s="36"/>
      <c r="B595" s="36"/>
      <c r="C595" s="36"/>
      <c r="D595" s="39"/>
      <c r="E595" s="10"/>
      <c r="F595" s="10"/>
      <c r="G595" s="10"/>
      <c r="H595" s="39"/>
      <c r="I595" s="36"/>
    </row>
    <row r="596" spans="1:9" ht="12.75" customHeight="1" x14ac:dyDescent="0.2">
      <c r="A596" s="36"/>
      <c r="B596" s="36"/>
      <c r="C596" s="36"/>
      <c r="D596" s="39"/>
      <c r="E596" s="10"/>
      <c r="F596" s="10"/>
      <c r="G596" s="10"/>
      <c r="H596" s="39"/>
      <c r="I596" s="36"/>
    </row>
    <row r="597" spans="1:9" ht="12.75" customHeight="1" x14ac:dyDescent="0.2">
      <c r="A597" s="36"/>
      <c r="B597" s="36"/>
      <c r="C597" s="36"/>
      <c r="D597" s="39"/>
      <c r="E597" s="10"/>
      <c r="F597" s="10"/>
      <c r="G597" s="10"/>
      <c r="H597" s="39"/>
      <c r="I597" s="36"/>
    </row>
    <row r="598" spans="1:9" ht="12.75" customHeight="1" x14ac:dyDescent="0.2">
      <c r="A598" s="36"/>
      <c r="B598" s="36"/>
      <c r="C598" s="36"/>
      <c r="D598" s="39"/>
      <c r="E598" s="10"/>
      <c r="F598" s="10"/>
      <c r="G598" s="10"/>
      <c r="H598" s="39"/>
      <c r="I598" s="36"/>
    </row>
    <row r="599" spans="1:9" ht="12.75" customHeight="1" x14ac:dyDescent="0.2">
      <c r="A599" s="36"/>
      <c r="B599" s="36"/>
      <c r="C599" s="36"/>
      <c r="D599" s="39"/>
      <c r="E599" s="10"/>
      <c r="F599" s="10"/>
      <c r="G599" s="10"/>
      <c r="H599" s="39"/>
      <c r="I599" s="36"/>
    </row>
    <row r="600" spans="1:9" ht="12.75" customHeight="1" x14ac:dyDescent="0.2">
      <c r="A600" s="36"/>
      <c r="B600" s="36"/>
      <c r="C600" s="36"/>
      <c r="D600" s="39"/>
      <c r="E600" s="10"/>
      <c r="F600" s="10"/>
      <c r="G600" s="10"/>
      <c r="H600" s="39"/>
      <c r="I600" s="36"/>
    </row>
    <row r="601" spans="1:9" ht="12.75" customHeight="1" x14ac:dyDescent="0.2">
      <c r="A601" s="36"/>
      <c r="B601" s="36"/>
      <c r="C601" s="36"/>
      <c r="D601" s="39"/>
      <c r="E601" s="10"/>
      <c r="F601" s="10"/>
      <c r="G601" s="10"/>
      <c r="H601" s="39"/>
      <c r="I601" s="36"/>
    </row>
    <row r="602" spans="1:9" ht="12.75" customHeight="1" x14ac:dyDescent="0.2">
      <c r="A602" s="36"/>
      <c r="B602" s="36"/>
      <c r="C602" s="36"/>
      <c r="D602" s="39"/>
      <c r="E602" s="10"/>
      <c r="F602" s="10"/>
      <c r="G602" s="10"/>
      <c r="H602" s="39"/>
      <c r="I602" s="36"/>
    </row>
    <row r="603" spans="1:9" ht="12.75" customHeight="1" x14ac:dyDescent="0.2">
      <c r="A603" s="36"/>
      <c r="B603" s="36"/>
      <c r="C603" s="36"/>
      <c r="D603" s="39"/>
      <c r="E603" s="10"/>
      <c r="F603" s="10"/>
      <c r="G603" s="10"/>
      <c r="H603" s="39"/>
      <c r="I603" s="36"/>
    </row>
    <row r="604" spans="1:9" ht="12.75" customHeight="1" x14ac:dyDescent="0.2">
      <c r="A604" s="36"/>
      <c r="B604" s="36"/>
      <c r="C604" s="36"/>
      <c r="D604" s="39"/>
      <c r="E604" s="10"/>
      <c r="F604" s="10"/>
      <c r="G604" s="10"/>
      <c r="H604" s="39"/>
      <c r="I604" s="36"/>
    </row>
    <row r="605" spans="1:9" ht="12.75" customHeight="1" x14ac:dyDescent="0.2">
      <c r="A605" s="36"/>
      <c r="B605" s="36"/>
      <c r="C605" s="36"/>
      <c r="D605" s="39"/>
      <c r="E605" s="10"/>
      <c r="F605" s="10"/>
      <c r="G605" s="10"/>
      <c r="H605" s="39"/>
      <c r="I605" s="36"/>
    </row>
    <row r="606" spans="1:9" ht="12.75" customHeight="1" x14ac:dyDescent="0.2">
      <c r="A606" s="36"/>
      <c r="B606" s="36"/>
      <c r="C606" s="36"/>
      <c r="D606" s="39"/>
      <c r="E606" s="10"/>
      <c r="F606" s="10"/>
      <c r="G606" s="10"/>
      <c r="H606" s="39"/>
      <c r="I606" s="36"/>
    </row>
    <row r="607" spans="1:9" ht="12.75" customHeight="1" x14ac:dyDescent="0.2">
      <c r="A607" s="36"/>
      <c r="B607" s="36"/>
      <c r="C607" s="36"/>
      <c r="D607" s="39"/>
      <c r="E607" s="10"/>
      <c r="F607" s="10"/>
      <c r="G607" s="10"/>
      <c r="H607" s="39"/>
      <c r="I607" s="36"/>
    </row>
    <row r="608" spans="1:9" ht="12.75" customHeight="1" x14ac:dyDescent="0.2">
      <c r="A608" s="36"/>
      <c r="B608" s="36"/>
      <c r="C608" s="36"/>
      <c r="D608" s="39"/>
      <c r="E608" s="10"/>
      <c r="F608" s="10"/>
      <c r="G608" s="10"/>
      <c r="H608" s="39"/>
      <c r="I608" s="36"/>
    </row>
    <row r="609" spans="1:9" ht="12.75" customHeight="1" x14ac:dyDescent="0.2">
      <c r="A609" s="36"/>
      <c r="B609" s="36"/>
      <c r="C609" s="36"/>
      <c r="D609" s="39"/>
      <c r="E609" s="10"/>
      <c r="F609" s="10"/>
      <c r="G609" s="10"/>
      <c r="H609" s="39"/>
      <c r="I609" s="36"/>
    </row>
    <row r="610" spans="1:9" ht="12.75" customHeight="1" x14ac:dyDescent="0.2">
      <c r="A610" s="36"/>
      <c r="B610" s="36"/>
      <c r="C610" s="36"/>
      <c r="D610" s="39"/>
      <c r="E610" s="10"/>
      <c r="F610" s="10"/>
      <c r="G610" s="10"/>
      <c r="H610" s="39"/>
      <c r="I610" s="36"/>
    </row>
    <row r="611" spans="1:9" ht="12.75" customHeight="1" x14ac:dyDescent="0.2">
      <c r="A611" s="36"/>
      <c r="B611" s="36"/>
      <c r="C611" s="36"/>
      <c r="D611" s="39"/>
      <c r="E611" s="10"/>
      <c r="F611" s="10"/>
      <c r="G611" s="10"/>
      <c r="H611" s="39"/>
      <c r="I611" s="36"/>
    </row>
    <row r="612" spans="1:9" ht="12.75" customHeight="1" x14ac:dyDescent="0.2">
      <c r="A612" s="36"/>
      <c r="B612" s="36"/>
      <c r="C612" s="36"/>
      <c r="D612" s="39"/>
      <c r="E612" s="10"/>
      <c r="F612" s="10"/>
      <c r="G612" s="10"/>
      <c r="H612" s="39"/>
      <c r="I612" s="36"/>
    </row>
    <row r="613" spans="1:9" ht="12.75" customHeight="1" x14ac:dyDescent="0.2">
      <c r="A613" s="36"/>
      <c r="B613" s="36"/>
      <c r="C613" s="36"/>
      <c r="D613" s="39"/>
      <c r="E613" s="10"/>
      <c r="F613" s="10"/>
      <c r="G613" s="10"/>
      <c r="H613" s="39"/>
      <c r="I613" s="36"/>
    </row>
    <row r="614" spans="1:9" ht="12.75" customHeight="1" x14ac:dyDescent="0.2">
      <c r="A614" s="36"/>
      <c r="B614" s="36"/>
      <c r="C614" s="36"/>
      <c r="D614" s="39"/>
      <c r="E614" s="10"/>
      <c r="F614" s="10"/>
      <c r="G614" s="10"/>
      <c r="H614" s="39"/>
      <c r="I614" s="36"/>
    </row>
    <row r="615" spans="1:9" ht="12.75" customHeight="1" x14ac:dyDescent="0.2">
      <c r="A615" s="36"/>
      <c r="B615" s="36"/>
      <c r="C615" s="36"/>
      <c r="D615" s="39"/>
      <c r="E615" s="10"/>
      <c r="F615" s="10"/>
      <c r="G615" s="10"/>
      <c r="H615" s="39"/>
      <c r="I615" s="36"/>
    </row>
    <row r="616" spans="1:9" ht="12.75" customHeight="1" x14ac:dyDescent="0.2">
      <c r="A616" s="36"/>
      <c r="B616" s="36"/>
      <c r="C616" s="36"/>
      <c r="D616" s="39"/>
      <c r="E616" s="10"/>
      <c r="F616" s="10"/>
      <c r="G616" s="10"/>
      <c r="H616" s="39"/>
      <c r="I616" s="36"/>
    </row>
    <row r="617" spans="1:9" ht="12.75" customHeight="1" x14ac:dyDescent="0.2">
      <c r="A617" s="36"/>
      <c r="B617" s="36"/>
      <c r="C617" s="36"/>
      <c r="D617" s="39"/>
      <c r="E617" s="10"/>
      <c r="F617" s="10"/>
      <c r="G617" s="10"/>
      <c r="H617" s="39"/>
      <c r="I617" s="36"/>
    </row>
    <row r="618" spans="1:9" ht="12.75" customHeight="1" x14ac:dyDescent="0.2">
      <c r="A618" s="36"/>
      <c r="B618" s="36"/>
      <c r="C618" s="36"/>
      <c r="D618" s="39"/>
      <c r="E618" s="10"/>
      <c r="F618" s="10"/>
      <c r="G618" s="10"/>
      <c r="H618" s="39"/>
      <c r="I618" s="36"/>
    </row>
    <row r="619" spans="1:9" ht="12.75" customHeight="1" x14ac:dyDescent="0.2">
      <c r="A619" s="36"/>
      <c r="B619" s="36"/>
      <c r="C619" s="36"/>
      <c r="D619" s="39"/>
      <c r="E619" s="10"/>
      <c r="F619" s="10"/>
      <c r="G619" s="10"/>
      <c r="H619" s="39"/>
      <c r="I619" s="36"/>
    </row>
    <row r="620" spans="1:9" ht="12.75" customHeight="1" x14ac:dyDescent="0.2">
      <c r="A620" s="36"/>
      <c r="B620" s="36"/>
      <c r="C620" s="36"/>
      <c r="D620" s="39"/>
      <c r="E620" s="10"/>
      <c r="F620" s="10"/>
      <c r="G620" s="10"/>
      <c r="H620" s="39"/>
      <c r="I620" s="36"/>
    </row>
    <row r="621" spans="1:9" ht="12.75" customHeight="1" x14ac:dyDescent="0.2">
      <c r="A621" s="36"/>
      <c r="B621" s="36"/>
      <c r="C621" s="36"/>
      <c r="D621" s="39"/>
      <c r="E621" s="10"/>
      <c r="F621" s="10"/>
      <c r="G621" s="10"/>
      <c r="H621" s="39"/>
      <c r="I621" s="36"/>
    </row>
    <row r="622" spans="1:9" ht="12.75" customHeight="1" x14ac:dyDescent="0.2">
      <c r="A622" s="36"/>
      <c r="B622" s="36"/>
      <c r="C622" s="36"/>
      <c r="D622" s="39"/>
      <c r="E622" s="10"/>
      <c r="F622" s="10"/>
      <c r="G622" s="10"/>
      <c r="H622" s="39"/>
      <c r="I622" s="36"/>
    </row>
    <row r="623" spans="1:9" ht="12.75" customHeight="1" x14ac:dyDescent="0.2">
      <c r="A623" s="36"/>
      <c r="B623" s="36"/>
      <c r="C623" s="36"/>
      <c r="D623" s="39"/>
      <c r="E623" s="10"/>
      <c r="F623" s="10"/>
      <c r="G623" s="10"/>
      <c r="H623" s="39"/>
      <c r="I623" s="36"/>
    </row>
    <row r="624" spans="1:9" ht="12.75" customHeight="1" x14ac:dyDescent="0.2">
      <c r="A624" s="36"/>
      <c r="B624" s="36"/>
      <c r="C624" s="36"/>
      <c r="D624" s="39"/>
      <c r="E624" s="10"/>
      <c r="F624" s="10"/>
      <c r="G624" s="10"/>
      <c r="H624" s="39"/>
      <c r="I624" s="36"/>
    </row>
    <row r="625" spans="1:9" ht="12.75" customHeight="1" x14ac:dyDescent="0.2">
      <c r="A625" s="36"/>
      <c r="B625" s="36"/>
      <c r="C625" s="36"/>
      <c r="D625" s="39"/>
      <c r="E625" s="10"/>
      <c r="F625" s="10"/>
      <c r="G625" s="10"/>
      <c r="H625" s="39"/>
      <c r="I625" s="36"/>
    </row>
    <row r="626" spans="1:9" ht="12.75" customHeight="1" x14ac:dyDescent="0.2">
      <c r="A626" s="36"/>
      <c r="B626" s="36"/>
      <c r="C626" s="36"/>
      <c r="D626" s="39"/>
      <c r="E626" s="10"/>
      <c r="F626" s="10"/>
      <c r="G626" s="10"/>
      <c r="H626" s="39"/>
      <c r="I626" s="36"/>
    </row>
    <row r="627" spans="1:9" ht="12.75" customHeight="1" x14ac:dyDescent="0.2">
      <c r="A627" s="36"/>
      <c r="B627" s="36"/>
      <c r="C627" s="36"/>
      <c r="D627" s="39"/>
      <c r="E627" s="10"/>
      <c r="F627" s="10"/>
      <c r="G627" s="10"/>
      <c r="H627" s="39"/>
      <c r="I627" s="36"/>
    </row>
    <row r="628" spans="1:9" ht="12.75" customHeight="1" x14ac:dyDescent="0.2">
      <c r="A628" s="36"/>
      <c r="B628" s="36"/>
      <c r="C628" s="36"/>
      <c r="D628" s="39"/>
      <c r="E628" s="10"/>
      <c r="F628" s="10"/>
      <c r="G628" s="10"/>
      <c r="H628" s="39"/>
      <c r="I628" s="36"/>
    </row>
    <row r="629" spans="1:9" ht="12.75" customHeight="1" x14ac:dyDescent="0.2">
      <c r="A629" s="36"/>
      <c r="B629" s="36"/>
      <c r="C629" s="36"/>
      <c r="D629" s="39"/>
      <c r="E629" s="10"/>
      <c r="F629" s="10"/>
      <c r="G629" s="10"/>
      <c r="H629" s="39"/>
      <c r="I629" s="36"/>
    </row>
    <row r="630" spans="1:9" ht="12.75" customHeight="1" x14ac:dyDescent="0.2">
      <c r="A630" s="36"/>
      <c r="B630" s="36"/>
      <c r="C630" s="36"/>
      <c r="D630" s="39"/>
      <c r="E630" s="10"/>
      <c r="F630" s="10"/>
      <c r="G630" s="10"/>
      <c r="H630" s="39"/>
      <c r="I630" s="36"/>
    </row>
    <row r="631" spans="1:9" ht="12.75" customHeight="1" x14ac:dyDescent="0.2">
      <c r="A631" s="36"/>
      <c r="B631" s="36"/>
      <c r="C631" s="36"/>
      <c r="D631" s="39"/>
      <c r="E631" s="10"/>
      <c r="F631" s="10"/>
      <c r="G631" s="10"/>
      <c r="H631" s="39"/>
      <c r="I631" s="36"/>
    </row>
    <row r="632" spans="1:9" ht="12.75" customHeight="1" x14ac:dyDescent="0.2">
      <c r="A632" s="36"/>
      <c r="B632" s="36"/>
      <c r="C632" s="36"/>
      <c r="D632" s="39"/>
      <c r="E632" s="10"/>
      <c r="F632" s="10"/>
      <c r="G632" s="10"/>
      <c r="H632" s="39"/>
      <c r="I632" s="36"/>
    </row>
    <row r="633" spans="1:9" ht="12.75" customHeight="1" x14ac:dyDescent="0.2">
      <c r="A633" s="36"/>
      <c r="B633" s="36"/>
      <c r="C633" s="36"/>
      <c r="D633" s="39"/>
      <c r="E633" s="10"/>
      <c r="F633" s="10"/>
      <c r="G633" s="10"/>
      <c r="H633" s="39"/>
      <c r="I633" s="36"/>
    </row>
    <row r="634" spans="1:9" ht="12.75" customHeight="1" x14ac:dyDescent="0.2">
      <c r="A634" s="36"/>
      <c r="B634" s="36"/>
      <c r="C634" s="36"/>
      <c r="D634" s="39"/>
      <c r="E634" s="10"/>
      <c r="F634" s="10"/>
      <c r="G634" s="10"/>
      <c r="H634" s="39"/>
      <c r="I634" s="36"/>
    </row>
    <row r="635" spans="1:9" ht="12.75" customHeight="1" x14ac:dyDescent="0.2">
      <c r="A635" s="36"/>
      <c r="B635" s="36"/>
      <c r="C635" s="36"/>
      <c r="D635" s="39"/>
      <c r="E635" s="10"/>
      <c r="F635" s="10"/>
      <c r="G635" s="10"/>
      <c r="H635" s="39"/>
      <c r="I635" s="36"/>
    </row>
    <row r="636" spans="1:9" ht="12.75" customHeight="1" x14ac:dyDescent="0.2">
      <c r="A636" s="36"/>
      <c r="B636" s="36"/>
      <c r="C636" s="36"/>
      <c r="D636" s="39"/>
      <c r="E636" s="10"/>
      <c r="F636" s="10"/>
      <c r="G636" s="10"/>
      <c r="H636" s="39"/>
      <c r="I636" s="36"/>
    </row>
    <row r="637" spans="1:9" ht="12.75" customHeight="1" x14ac:dyDescent="0.2">
      <c r="A637" s="36"/>
      <c r="B637" s="36"/>
      <c r="C637" s="36"/>
      <c r="D637" s="39"/>
      <c r="E637" s="10"/>
      <c r="F637" s="10"/>
      <c r="G637" s="10"/>
      <c r="H637" s="39"/>
      <c r="I637" s="36"/>
    </row>
    <row r="638" spans="1:9" ht="12.75" customHeight="1" x14ac:dyDescent="0.2">
      <c r="A638" s="36"/>
      <c r="B638" s="36"/>
      <c r="C638" s="36"/>
      <c r="D638" s="39"/>
      <c r="E638" s="10"/>
      <c r="F638" s="10"/>
      <c r="G638" s="10"/>
      <c r="H638" s="39"/>
      <c r="I638" s="36"/>
    </row>
    <row r="639" spans="1:9" ht="12.75" customHeight="1" x14ac:dyDescent="0.2">
      <c r="A639" s="36"/>
      <c r="B639" s="36"/>
      <c r="C639" s="36"/>
      <c r="D639" s="39"/>
      <c r="E639" s="10"/>
      <c r="F639" s="10"/>
      <c r="G639" s="10"/>
      <c r="H639" s="39"/>
      <c r="I639" s="36"/>
    </row>
    <row r="640" spans="1:9" ht="12.75" customHeight="1" x14ac:dyDescent="0.2">
      <c r="A640" s="36"/>
      <c r="B640" s="36"/>
      <c r="C640" s="36"/>
      <c r="D640" s="39"/>
      <c r="E640" s="10"/>
      <c r="F640" s="10"/>
      <c r="G640" s="10"/>
      <c r="H640" s="39"/>
      <c r="I640" s="36"/>
    </row>
    <row r="641" spans="1:9" ht="12.75" customHeight="1" x14ac:dyDescent="0.2">
      <c r="A641" s="36"/>
      <c r="B641" s="36"/>
      <c r="C641" s="36"/>
      <c r="D641" s="39"/>
      <c r="E641" s="10"/>
      <c r="F641" s="10"/>
      <c r="G641" s="10"/>
      <c r="H641" s="39"/>
      <c r="I641" s="36"/>
    </row>
    <row r="642" spans="1:9" ht="12.75" customHeight="1" x14ac:dyDescent="0.2">
      <c r="A642" s="36"/>
      <c r="B642" s="36"/>
      <c r="C642" s="36"/>
      <c r="D642" s="39"/>
      <c r="E642" s="10"/>
      <c r="F642" s="10"/>
      <c r="G642" s="10"/>
      <c r="H642" s="39"/>
      <c r="I642" s="36"/>
    </row>
    <row r="643" spans="1:9" ht="12.75" customHeight="1" x14ac:dyDescent="0.2">
      <c r="A643" s="36"/>
      <c r="B643" s="36"/>
      <c r="C643" s="36"/>
      <c r="D643" s="39"/>
      <c r="E643" s="10"/>
      <c r="F643" s="10"/>
      <c r="G643" s="10"/>
      <c r="H643" s="39"/>
      <c r="I643" s="36"/>
    </row>
    <row r="644" spans="1:9" ht="12.75" customHeight="1" x14ac:dyDescent="0.2">
      <c r="A644" s="36"/>
      <c r="B644" s="36"/>
      <c r="C644" s="36"/>
      <c r="D644" s="39"/>
      <c r="E644" s="10"/>
      <c r="F644" s="10"/>
      <c r="G644" s="10"/>
      <c r="H644" s="39"/>
      <c r="I644" s="36"/>
    </row>
    <row r="645" spans="1:9" ht="12.75" customHeight="1" x14ac:dyDescent="0.2">
      <c r="A645" s="36"/>
      <c r="B645" s="36"/>
      <c r="C645" s="36"/>
      <c r="D645" s="39"/>
      <c r="E645" s="10"/>
      <c r="F645" s="10"/>
      <c r="G645" s="10"/>
      <c r="H645" s="39"/>
      <c r="I645" s="36"/>
    </row>
    <row r="646" spans="1:9" ht="12.75" customHeight="1" x14ac:dyDescent="0.2">
      <c r="A646" s="36"/>
      <c r="B646" s="36"/>
      <c r="C646" s="36"/>
      <c r="D646" s="39"/>
      <c r="E646" s="10"/>
      <c r="F646" s="10"/>
      <c r="G646" s="10"/>
      <c r="H646" s="39"/>
      <c r="I646" s="36"/>
    </row>
    <row r="647" spans="1:9" ht="12.75" customHeight="1" x14ac:dyDescent="0.2">
      <c r="A647" s="36"/>
      <c r="B647" s="36"/>
      <c r="C647" s="36"/>
      <c r="D647" s="39"/>
      <c r="E647" s="10"/>
      <c r="F647" s="10"/>
      <c r="G647" s="10"/>
      <c r="H647" s="39"/>
      <c r="I647" s="36"/>
    </row>
    <row r="648" spans="1:9" ht="12.75" customHeight="1" x14ac:dyDescent="0.2">
      <c r="A648" s="36"/>
      <c r="B648" s="36"/>
      <c r="C648" s="36"/>
      <c r="D648" s="39"/>
      <c r="E648" s="10"/>
      <c r="F648" s="10"/>
      <c r="G648" s="10"/>
      <c r="H648" s="39"/>
      <c r="I648" s="36"/>
    </row>
    <row r="649" spans="1:9" ht="12.75" customHeight="1" x14ac:dyDescent="0.2">
      <c r="A649" s="36"/>
      <c r="B649" s="36"/>
      <c r="C649" s="36"/>
      <c r="D649" s="39"/>
      <c r="E649" s="10"/>
      <c r="F649" s="10"/>
      <c r="G649" s="10"/>
      <c r="H649" s="39"/>
      <c r="I649" s="36"/>
    </row>
    <row r="650" spans="1:9" ht="12.75" customHeight="1" x14ac:dyDescent="0.2">
      <c r="A650" s="36"/>
      <c r="B650" s="36"/>
      <c r="C650" s="36"/>
      <c r="D650" s="39"/>
      <c r="E650" s="10"/>
      <c r="F650" s="10"/>
      <c r="G650" s="10"/>
      <c r="H650" s="39"/>
      <c r="I650" s="36"/>
    </row>
    <row r="651" spans="1:9" ht="12.75" customHeight="1" x14ac:dyDescent="0.2">
      <c r="A651" s="36"/>
      <c r="B651" s="36"/>
      <c r="C651" s="36"/>
      <c r="D651" s="39"/>
      <c r="E651" s="10"/>
      <c r="F651" s="10"/>
      <c r="G651" s="10"/>
      <c r="H651" s="39"/>
      <c r="I651" s="36"/>
    </row>
    <row r="652" spans="1:9" ht="12.75" customHeight="1" x14ac:dyDescent="0.2">
      <c r="A652" s="36"/>
      <c r="B652" s="36"/>
      <c r="C652" s="36"/>
      <c r="D652" s="39"/>
      <c r="E652" s="10"/>
      <c r="F652" s="10"/>
      <c r="G652" s="10"/>
      <c r="H652" s="39"/>
      <c r="I652" s="36"/>
    </row>
    <row r="653" spans="1:9" ht="12.75" customHeight="1" x14ac:dyDescent="0.2">
      <c r="A653" s="36"/>
      <c r="B653" s="36"/>
      <c r="C653" s="36"/>
      <c r="D653" s="39"/>
      <c r="E653" s="10"/>
      <c r="F653" s="10"/>
      <c r="G653" s="10"/>
      <c r="H653" s="39"/>
      <c r="I653" s="36"/>
    </row>
    <row r="654" spans="1:9" ht="12.75" customHeight="1" x14ac:dyDescent="0.2">
      <c r="A654" s="36"/>
      <c r="B654" s="36"/>
      <c r="C654" s="36"/>
      <c r="D654" s="39"/>
      <c r="E654" s="10"/>
      <c r="F654" s="10"/>
      <c r="G654" s="10"/>
      <c r="H654" s="39"/>
      <c r="I654" s="36"/>
    </row>
    <row r="655" spans="1:9" ht="12.75" customHeight="1" x14ac:dyDescent="0.2">
      <c r="A655" s="36"/>
      <c r="B655" s="36"/>
      <c r="C655" s="36"/>
      <c r="D655" s="39"/>
      <c r="E655" s="10"/>
      <c r="F655" s="10"/>
      <c r="G655" s="10"/>
      <c r="H655" s="39"/>
      <c r="I655" s="36"/>
    </row>
    <row r="656" spans="1:9" ht="12.75" customHeight="1" x14ac:dyDescent="0.2">
      <c r="A656" s="36"/>
      <c r="B656" s="36"/>
      <c r="C656" s="36"/>
      <c r="D656" s="39"/>
      <c r="E656" s="10"/>
      <c r="F656" s="10"/>
      <c r="G656" s="10"/>
      <c r="H656" s="39"/>
      <c r="I656" s="36"/>
    </row>
    <row r="657" spans="1:9" ht="12.75" customHeight="1" x14ac:dyDescent="0.2">
      <c r="A657" s="36"/>
      <c r="B657" s="36"/>
      <c r="C657" s="36"/>
      <c r="D657" s="39"/>
      <c r="E657" s="10"/>
      <c r="F657" s="10"/>
      <c r="G657" s="10"/>
      <c r="H657" s="39"/>
      <c r="I657" s="36"/>
    </row>
    <row r="658" spans="1:9" ht="12.75" customHeight="1" x14ac:dyDescent="0.2">
      <c r="A658" s="36"/>
      <c r="B658" s="36"/>
      <c r="C658" s="36"/>
      <c r="D658" s="39"/>
      <c r="E658" s="10"/>
      <c r="F658" s="10"/>
      <c r="G658" s="10"/>
      <c r="H658" s="39"/>
      <c r="I658" s="36"/>
    </row>
    <row r="659" spans="1:9" ht="12.75" customHeight="1" x14ac:dyDescent="0.2">
      <c r="A659" s="36"/>
      <c r="B659" s="36"/>
      <c r="C659" s="36"/>
      <c r="D659" s="39"/>
      <c r="E659" s="10"/>
      <c r="F659" s="10"/>
      <c r="G659" s="10"/>
      <c r="H659" s="39"/>
      <c r="I659" s="36"/>
    </row>
    <row r="660" spans="1:9" ht="12.75" customHeight="1" x14ac:dyDescent="0.2">
      <c r="A660" s="36"/>
      <c r="B660" s="36"/>
      <c r="C660" s="36"/>
      <c r="D660" s="39"/>
      <c r="E660" s="10"/>
      <c r="F660" s="10"/>
      <c r="G660" s="10"/>
      <c r="H660" s="39"/>
      <c r="I660" s="36"/>
    </row>
    <row r="661" spans="1:9" ht="12.75" customHeight="1" x14ac:dyDescent="0.2">
      <c r="A661" s="36"/>
      <c r="B661" s="36"/>
      <c r="C661" s="36"/>
      <c r="D661" s="39"/>
      <c r="E661" s="10"/>
      <c r="F661" s="10"/>
      <c r="G661" s="10"/>
      <c r="H661" s="39"/>
      <c r="I661" s="36"/>
    </row>
    <row r="662" spans="1:9" ht="12.75" customHeight="1" x14ac:dyDescent="0.2">
      <c r="A662" s="36"/>
      <c r="B662" s="36"/>
      <c r="C662" s="36"/>
      <c r="D662" s="39"/>
      <c r="E662" s="10"/>
      <c r="F662" s="10"/>
      <c r="G662" s="10"/>
      <c r="H662" s="39"/>
      <c r="I662" s="36"/>
    </row>
    <row r="663" spans="1:9" ht="12.75" customHeight="1" x14ac:dyDescent="0.2">
      <c r="A663" s="36"/>
      <c r="B663" s="36"/>
      <c r="C663" s="36"/>
      <c r="D663" s="39"/>
      <c r="E663" s="10"/>
      <c r="F663" s="10"/>
      <c r="G663" s="10"/>
      <c r="H663" s="39"/>
      <c r="I663" s="36"/>
    </row>
    <row r="664" spans="1:9" ht="12.75" customHeight="1" x14ac:dyDescent="0.2">
      <c r="A664" s="36"/>
      <c r="B664" s="36"/>
      <c r="C664" s="36"/>
      <c r="D664" s="39"/>
      <c r="E664" s="10"/>
      <c r="F664" s="10"/>
      <c r="G664" s="10"/>
      <c r="H664" s="39"/>
      <c r="I664" s="36"/>
    </row>
    <row r="665" spans="1:9" ht="12.75" customHeight="1" x14ac:dyDescent="0.2">
      <c r="A665" s="36"/>
      <c r="B665" s="36"/>
      <c r="C665" s="36"/>
      <c r="D665" s="39"/>
      <c r="E665" s="10"/>
      <c r="F665" s="10"/>
      <c r="G665" s="10"/>
      <c r="H665" s="39"/>
      <c r="I665" s="36"/>
    </row>
    <row r="666" spans="1:9" ht="12.75" customHeight="1" x14ac:dyDescent="0.2">
      <c r="A666" s="36"/>
      <c r="B666" s="36"/>
      <c r="C666" s="36"/>
      <c r="D666" s="39"/>
      <c r="E666" s="10"/>
      <c r="F666" s="10"/>
      <c r="G666" s="10"/>
      <c r="H666" s="39"/>
      <c r="I666" s="36"/>
    </row>
    <row r="667" spans="1:9" ht="12.75" customHeight="1" x14ac:dyDescent="0.2">
      <c r="A667" s="36"/>
      <c r="B667" s="36"/>
      <c r="C667" s="36"/>
      <c r="D667" s="39"/>
      <c r="E667" s="10"/>
      <c r="F667" s="10"/>
      <c r="G667" s="10"/>
      <c r="H667" s="39"/>
      <c r="I667" s="36"/>
    </row>
    <row r="668" spans="1:9" ht="12.75" customHeight="1" x14ac:dyDescent="0.2">
      <c r="A668" s="36"/>
      <c r="B668" s="36"/>
      <c r="C668" s="36"/>
      <c r="D668" s="39"/>
      <c r="E668" s="10"/>
      <c r="F668" s="10"/>
      <c r="G668" s="10"/>
      <c r="H668" s="39"/>
      <c r="I668" s="36"/>
    </row>
    <row r="669" spans="1:9" ht="12.75" customHeight="1" x14ac:dyDescent="0.2">
      <c r="A669" s="36"/>
      <c r="B669" s="36"/>
      <c r="C669" s="36"/>
      <c r="D669" s="39"/>
      <c r="E669" s="10"/>
      <c r="F669" s="10"/>
      <c r="G669" s="10"/>
      <c r="H669" s="39"/>
      <c r="I669" s="36"/>
    </row>
    <row r="670" spans="1:9" ht="12.75" customHeight="1" x14ac:dyDescent="0.2">
      <c r="A670" s="36"/>
      <c r="B670" s="36"/>
      <c r="C670" s="36"/>
      <c r="D670" s="39"/>
      <c r="E670" s="10"/>
      <c r="F670" s="10"/>
      <c r="G670" s="10"/>
      <c r="H670" s="39"/>
      <c r="I670" s="36"/>
    </row>
    <row r="671" spans="1:9" ht="12.75" customHeight="1" x14ac:dyDescent="0.2">
      <c r="A671" s="36"/>
      <c r="B671" s="36"/>
      <c r="C671" s="36"/>
      <c r="D671" s="39"/>
      <c r="E671" s="10"/>
      <c r="F671" s="10"/>
      <c r="G671" s="10"/>
      <c r="H671" s="39"/>
      <c r="I671" s="36"/>
    </row>
    <row r="672" spans="1:9" ht="12.75" customHeight="1" x14ac:dyDescent="0.2">
      <c r="A672" s="36"/>
      <c r="B672" s="36"/>
      <c r="C672" s="36"/>
      <c r="D672" s="39"/>
      <c r="E672" s="10"/>
      <c r="F672" s="10"/>
      <c r="G672" s="10"/>
      <c r="H672" s="39"/>
      <c r="I672" s="36"/>
    </row>
    <row r="673" spans="1:9" ht="12.75" customHeight="1" x14ac:dyDescent="0.2">
      <c r="A673" s="36"/>
      <c r="B673" s="36"/>
      <c r="C673" s="36"/>
      <c r="D673" s="39"/>
      <c r="E673" s="10"/>
      <c r="F673" s="10"/>
      <c r="G673" s="10"/>
      <c r="H673" s="39"/>
      <c r="I673" s="36"/>
    </row>
    <row r="674" spans="1:9" ht="12.75" customHeight="1" x14ac:dyDescent="0.2">
      <c r="A674" s="36"/>
      <c r="B674" s="36"/>
      <c r="C674" s="36"/>
      <c r="D674" s="39"/>
      <c r="E674" s="10"/>
      <c r="F674" s="10"/>
      <c r="G674" s="10"/>
      <c r="H674" s="39"/>
      <c r="I674" s="36"/>
    </row>
    <row r="675" spans="1:9" ht="12.75" customHeight="1" x14ac:dyDescent="0.2">
      <c r="A675" s="36"/>
      <c r="B675" s="36"/>
      <c r="C675" s="36"/>
      <c r="D675" s="39"/>
      <c r="E675" s="10"/>
      <c r="F675" s="10"/>
      <c r="G675" s="10"/>
      <c r="H675" s="39"/>
      <c r="I675" s="36"/>
    </row>
    <row r="676" spans="1:9" ht="12.75" customHeight="1" x14ac:dyDescent="0.2">
      <c r="A676" s="36"/>
      <c r="B676" s="36"/>
      <c r="C676" s="36"/>
      <c r="D676" s="39"/>
      <c r="E676" s="10"/>
      <c r="F676" s="10"/>
      <c r="G676" s="10"/>
      <c r="H676" s="39"/>
      <c r="I676" s="36"/>
    </row>
    <row r="677" spans="1:9" ht="12.75" customHeight="1" x14ac:dyDescent="0.2">
      <c r="A677" s="36"/>
      <c r="B677" s="36"/>
      <c r="C677" s="36"/>
      <c r="D677" s="39"/>
      <c r="E677" s="10"/>
      <c r="F677" s="10"/>
      <c r="G677" s="10"/>
      <c r="H677" s="39"/>
      <c r="I677" s="36"/>
    </row>
    <row r="678" spans="1:9" ht="12.75" customHeight="1" x14ac:dyDescent="0.2">
      <c r="A678" s="36"/>
      <c r="B678" s="36"/>
      <c r="C678" s="36"/>
      <c r="D678" s="39"/>
      <c r="E678" s="10"/>
      <c r="F678" s="10"/>
      <c r="G678" s="10"/>
      <c r="H678" s="39"/>
      <c r="I678" s="36"/>
    </row>
    <row r="679" spans="1:9" ht="12.75" customHeight="1" x14ac:dyDescent="0.2">
      <c r="A679" s="36"/>
      <c r="B679" s="36"/>
      <c r="C679" s="36"/>
      <c r="D679" s="39"/>
      <c r="E679" s="10"/>
      <c r="F679" s="10"/>
      <c r="G679" s="10"/>
      <c r="H679" s="39"/>
      <c r="I679" s="36"/>
    </row>
    <row r="680" spans="1:9" ht="12.75" customHeight="1" x14ac:dyDescent="0.2">
      <c r="A680" s="36"/>
      <c r="B680" s="36"/>
      <c r="C680" s="36"/>
      <c r="D680" s="39"/>
      <c r="E680" s="10"/>
      <c r="F680" s="10"/>
      <c r="G680" s="10"/>
      <c r="H680" s="39"/>
      <c r="I680" s="36"/>
    </row>
    <row r="681" spans="1:9" ht="12.75" customHeight="1" x14ac:dyDescent="0.2">
      <c r="A681" s="36"/>
      <c r="B681" s="36"/>
      <c r="C681" s="36"/>
      <c r="D681" s="39"/>
      <c r="E681" s="10"/>
      <c r="F681" s="10"/>
      <c r="G681" s="10"/>
      <c r="H681" s="39"/>
      <c r="I681" s="36"/>
    </row>
    <row r="682" spans="1:9" ht="12.75" customHeight="1" x14ac:dyDescent="0.2">
      <c r="A682" s="36"/>
      <c r="B682" s="36"/>
      <c r="C682" s="36"/>
      <c r="D682" s="39"/>
      <c r="E682" s="10"/>
      <c r="F682" s="10"/>
      <c r="G682" s="10"/>
      <c r="H682" s="39"/>
      <c r="I682" s="36"/>
    </row>
    <row r="683" spans="1:9" ht="12.75" customHeight="1" x14ac:dyDescent="0.2">
      <c r="A683" s="36"/>
      <c r="B683" s="36"/>
      <c r="C683" s="36"/>
      <c r="D683" s="39"/>
      <c r="E683" s="10"/>
      <c r="F683" s="10"/>
      <c r="G683" s="10"/>
      <c r="H683" s="39"/>
      <c r="I683" s="36"/>
    </row>
    <row r="684" spans="1:9" ht="12.75" customHeight="1" x14ac:dyDescent="0.2">
      <c r="A684" s="36"/>
      <c r="B684" s="36"/>
      <c r="C684" s="36"/>
      <c r="D684" s="39"/>
      <c r="E684" s="10"/>
      <c r="F684" s="10"/>
      <c r="G684" s="10"/>
      <c r="H684" s="39"/>
      <c r="I684" s="36"/>
    </row>
    <row r="685" spans="1:9" ht="12.75" customHeight="1" x14ac:dyDescent="0.2">
      <c r="A685" s="36"/>
      <c r="B685" s="36"/>
      <c r="C685" s="36"/>
      <c r="D685" s="39"/>
      <c r="E685" s="10"/>
      <c r="F685" s="10"/>
      <c r="G685" s="10"/>
      <c r="H685" s="39"/>
      <c r="I685" s="36"/>
    </row>
    <row r="686" spans="1:9" ht="12.75" customHeight="1" x14ac:dyDescent="0.2">
      <c r="A686" s="36"/>
      <c r="B686" s="36"/>
      <c r="C686" s="36"/>
      <c r="D686" s="39"/>
      <c r="E686" s="10"/>
      <c r="F686" s="10"/>
      <c r="G686" s="10"/>
      <c r="H686" s="39"/>
      <c r="I686" s="36"/>
    </row>
    <row r="687" spans="1:9" ht="12.75" customHeight="1" x14ac:dyDescent="0.2">
      <c r="A687" s="36"/>
      <c r="B687" s="36"/>
      <c r="C687" s="36"/>
      <c r="D687" s="39"/>
      <c r="E687" s="10"/>
      <c r="F687" s="10"/>
      <c r="G687" s="10"/>
      <c r="H687" s="39"/>
      <c r="I687" s="36"/>
    </row>
    <row r="688" spans="1:9" ht="12.75" customHeight="1" x14ac:dyDescent="0.2">
      <c r="A688" s="36"/>
      <c r="B688" s="36"/>
      <c r="C688" s="36"/>
      <c r="D688" s="39"/>
      <c r="E688" s="10"/>
      <c r="F688" s="10"/>
      <c r="G688" s="10"/>
      <c r="H688" s="39"/>
      <c r="I688" s="36"/>
    </row>
    <row r="689" spans="1:9" ht="12.75" customHeight="1" x14ac:dyDescent="0.2">
      <c r="A689" s="36"/>
      <c r="B689" s="36"/>
      <c r="C689" s="36"/>
      <c r="D689" s="39"/>
      <c r="E689" s="10"/>
      <c r="F689" s="10"/>
      <c r="G689" s="10"/>
      <c r="H689" s="39"/>
      <c r="I689" s="36"/>
    </row>
    <row r="690" spans="1:9" ht="12.75" customHeight="1" x14ac:dyDescent="0.2">
      <c r="A690" s="36"/>
      <c r="B690" s="36"/>
      <c r="C690" s="36"/>
      <c r="D690" s="39"/>
      <c r="E690" s="10"/>
      <c r="F690" s="10"/>
      <c r="G690" s="10"/>
      <c r="H690" s="39"/>
      <c r="I690" s="36"/>
    </row>
    <row r="691" spans="1:9" ht="12.75" customHeight="1" x14ac:dyDescent="0.2">
      <c r="A691" s="36"/>
      <c r="B691" s="36"/>
      <c r="C691" s="36"/>
      <c r="D691" s="39"/>
      <c r="E691" s="10"/>
      <c r="F691" s="10"/>
      <c r="G691" s="10"/>
      <c r="H691" s="39"/>
      <c r="I691" s="36"/>
    </row>
    <row r="692" spans="1:9" ht="12.75" customHeight="1" x14ac:dyDescent="0.2">
      <c r="A692" s="36"/>
      <c r="B692" s="36"/>
      <c r="C692" s="36"/>
      <c r="D692" s="39"/>
      <c r="E692" s="10"/>
      <c r="F692" s="10"/>
      <c r="G692" s="10"/>
      <c r="H692" s="39"/>
      <c r="I692" s="36"/>
    </row>
    <row r="693" spans="1:9" ht="12.75" customHeight="1" x14ac:dyDescent="0.2">
      <c r="A693" s="36"/>
      <c r="B693" s="36"/>
      <c r="C693" s="36"/>
      <c r="D693" s="39"/>
      <c r="E693" s="10"/>
      <c r="F693" s="10"/>
      <c r="G693" s="10"/>
      <c r="H693" s="39"/>
      <c r="I693" s="36"/>
    </row>
    <row r="694" spans="1:9" ht="12.75" customHeight="1" x14ac:dyDescent="0.2">
      <c r="A694" s="36"/>
      <c r="B694" s="36"/>
      <c r="C694" s="36"/>
      <c r="D694" s="39"/>
      <c r="E694" s="10"/>
      <c r="F694" s="10"/>
      <c r="G694" s="10"/>
      <c r="H694" s="39"/>
      <c r="I694" s="36"/>
    </row>
    <row r="695" spans="1:9" ht="12.75" customHeight="1" x14ac:dyDescent="0.2">
      <c r="A695" s="36"/>
      <c r="B695" s="36"/>
      <c r="C695" s="36"/>
      <c r="D695" s="39"/>
      <c r="E695" s="10"/>
      <c r="F695" s="10"/>
      <c r="G695" s="10"/>
      <c r="H695" s="39"/>
      <c r="I695" s="36"/>
    </row>
    <row r="696" spans="1:9" ht="12.75" customHeight="1" x14ac:dyDescent="0.2">
      <c r="A696" s="36"/>
      <c r="B696" s="36"/>
      <c r="C696" s="36"/>
      <c r="D696" s="39"/>
      <c r="E696" s="10"/>
      <c r="F696" s="10"/>
      <c r="G696" s="10"/>
      <c r="H696" s="39"/>
      <c r="I696" s="36"/>
    </row>
    <row r="697" spans="1:9" ht="12.75" customHeight="1" x14ac:dyDescent="0.2">
      <c r="A697" s="36"/>
      <c r="B697" s="36"/>
      <c r="C697" s="36"/>
      <c r="D697" s="39"/>
      <c r="E697" s="10"/>
      <c r="F697" s="10"/>
      <c r="G697" s="10"/>
      <c r="H697" s="39"/>
      <c r="I697" s="36"/>
    </row>
    <row r="698" spans="1:9" ht="12.75" customHeight="1" x14ac:dyDescent="0.2">
      <c r="A698" s="36"/>
      <c r="B698" s="36"/>
      <c r="C698" s="36"/>
      <c r="D698" s="39"/>
      <c r="E698" s="10"/>
      <c r="F698" s="10"/>
      <c r="G698" s="10"/>
      <c r="H698" s="39"/>
      <c r="I698" s="36"/>
    </row>
    <row r="699" spans="1:9" ht="12.75" customHeight="1" x14ac:dyDescent="0.2">
      <c r="A699" s="36"/>
      <c r="B699" s="36"/>
      <c r="C699" s="36"/>
      <c r="D699" s="39"/>
      <c r="E699" s="10"/>
      <c r="F699" s="10"/>
      <c r="G699" s="10"/>
      <c r="H699" s="39"/>
      <c r="I699" s="36"/>
    </row>
    <row r="700" spans="1:9" ht="12.75" customHeight="1" x14ac:dyDescent="0.2">
      <c r="A700" s="36"/>
      <c r="B700" s="36"/>
      <c r="C700" s="36"/>
      <c r="D700" s="39"/>
      <c r="E700" s="10"/>
      <c r="F700" s="10"/>
      <c r="G700" s="10"/>
      <c r="H700" s="39"/>
      <c r="I700" s="36"/>
    </row>
    <row r="701" spans="1:9" ht="12.75" customHeight="1" x14ac:dyDescent="0.2">
      <c r="A701" s="36"/>
      <c r="B701" s="36"/>
      <c r="C701" s="36"/>
      <c r="D701" s="39"/>
      <c r="E701" s="10"/>
      <c r="F701" s="10"/>
      <c r="G701" s="10"/>
      <c r="H701" s="39"/>
      <c r="I701" s="36"/>
    </row>
    <row r="702" spans="1:9" ht="12.75" customHeight="1" x14ac:dyDescent="0.2">
      <c r="A702" s="36"/>
      <c r="B702" s="36"/>
      <c r="C702" s="36"/>
      <c r="D702" s="39"/>
      <c r="E702" s="10"/>
      <c r="F702" s="10"/>
      <c r="G702" s="10"/>
      <c r="H702" s="39"/>
      <c r="I702" s="36"/>
    </row>
    <row r="703" spans="1:9" ht="12.75" customHeight="1" x14ac:dyDescent="0.2">
      <c r="A703" s="36"/>
      <c r="B703" s="36"/>
      <c r="C703" s="36"/>
      <c r="D703" s="39"/>
      <c r="E703" s="10"/>
      <c r="F703" s="10"/>
      <c r="G703" s="10"/>
      <c r="H703" s="39"/>
      <c r="I703" s="36"/>
    </row>
    <row r="704" spans="1:9" ht="12.75" customHeight="1" x14ac:dyDescent="0.2">
      <c r="A704" s="36"/>
      <c r="B704" s="36"/>
      <c r="C704" s="36"/>
      <c r="D704" s="39"/>
      <c r="E704" s="10"/>
      <c r="F704" s="10"/>
      <c r="G704" s="10"/>
      <c r="H704" s="39"/>
      <c r="I704" s="36"/>
    </row>
    <row r="705" spans="1:9" ht="12.75" customHeight="1" x14ac:dyDescent="0.2">
      <c r="A705" s="36"/>
      <c r="B705" s="36"/>
      <c r="C705" s="36"/>
      <c r="D705" s="39"/>
      <c r="E705" s="10"/>
      <c r="F705" s="10"/>
      <c r="G705" s="10"/>
      <c r="H705" s="39"/>
      <c r="I705" s="36"/>
    </row>
    <row r="706" spans="1:9" ht="12.75" customHeight="1" x14ac:dyDescent="0.2">
      <c r="A706" s="36"/>
      <c r="B706" s="36"/>
      <c r="C706" s="36"/>
      <c r="D706" s="39"/>
      <c r="E706" s="10"/>
      <c r="F706" s="10"/>
      <c r="G706" s="10"/>
      <c r="H706" s="39"/>
      <c r="I706" s="36"/>
    </row>
    <row r="707" spans="1:9" ht="12.75" customHeight="1" x14ac:dyDescent="0.2">
      <c r="A707" s="36"/>
      <c r="B707" s="36"/>
      <c r="C707" s="36"/>
      <c r="D707" s="39"/>
      <c r="E707" s="10"/>
      <c r="F707" s="10"/>
      <c r="G707" s="10"/>
      <c r="H707" s="39"/>
      <c r="I707" s="36"/>
    </row>
    <row r="708" spans="1:9" ht="12.75" customHeight="1" x14ac:dyDescent="0.2">
      <c r="A708" s="36"/>
      <c r="B708" s="36"/>
      <c r="C708" s="36"/>
      <c r="D708" s="39"/>
      <c r="E708" s="10"/>
      <c r="F708" s="10"/>
      <c r="G708" s="10"/>
      <c r="H708" s="39"/>
      <c r="I708" s="36"/>
    </row>
    <row r="709" spans="1:9" ht="12.75" customHeight="1" x14ac:dyDescent="0.2">
      <c r="A709" s="36"/>
      <c r="B709" s="36"/>
      <c r="C709" s="36"/>
      <c r="D709" s="39"/>
      <c r="E709" s="10"/>
      <c r="F709" s="10"/>
      <c r="G709" s="10"/>
      <c r="H709" s="39"/>
      <c r="I709" s="36"/>
    </row>
    <row r="710" spans="1:9" ht="12.75" customHeight="1" x14ac:dyDescent="0.2">
      <c r="A710" s="36"/>
      <c r="B710" s="36"/>
      <c r="C710" s="36"/>
      <c r="D710" s="39"/>
      <c r="E710" s="10"/>
      <c r="F710" s="10"/>
      <c r="G710" s="10"/>
      <c r="H710" s="39"/>
      <c r="I710" s="36"/>
    </row>
    <row r="711" spans="1:9" ht="12.75" customHeight="1" x14ac:dyDescent="0.2">
      <c r="A711" s="36"/>
      <c r="B711" s="36"/>
      <c r="C711" s="36"/>
      <c r="D711" s="39"/>
      <c r="E711" s="10"/>
      <c r="F711" s="10"/>
      <c r="G711" s="10"/>
      <c r="H711" s="39"/>
      <c r="I711" s="36"/>
    </row>
    <row r="712" spans="1:9" ht="12.75" customHeight="1" x14ac:dyDescent="0.2">
      <c r="A712" s="36"/>
      <c r="B712" s="36"/>
      <c r="C712" s="36"/>
      <c r="D712" s="39"/>
      <c r="E712" s="10"/>
      <c r="F712" s="10"/>
      <c r="G712" s="10"/>
      <c r="H712" s="39"/>
      <c r="I712" s="36"/>
    </row>
    <row r="713" spans="1:9" ht="12.75" customHeight="1" x14ac:dyDescent="0.2">
      <c r="A713" s="36"/>
      <c r="B713" s="36"/>
      <c r="C713" s="36"/>
      <c r="D713" s="39"/>
      <c r="E713" s="10"/>
      <c r="F713" s="10"/>
      <c r="G713" s="10"/>
      <c r="H713" s="39"/>
      <c r="I713" s="36"/>
    </row>
    <row r="714" spans="1:9" ht="12.75" customHeight="1" x14ac:dyDescent="0.2">
      <c r="A714" s="36"/>
      <c r="B714" s="36"/>
      <c r="C714" s="36"/>
      <c r="D714" s="39"/>
      <c r="E714" s="10"/>
      <c r="F714" s="10"/>
      <c r="G714" s="10"/>
      <c r="H714" s="39"/>
      <c r="I714" s="36"/>
    </row>
    <row r="715" spans="1:9" ht="12.75" customHeight="1" x14ac:dyDescent="0.2">
      <c r="A715" s="36"/>
      <c r="B715" s="36"/>
      <c r="C715" s="36"/>
      <c r="D715" s="39"/>
      <c r="E715" s="10"/>
      <c r="F715" s="10"/>
      <c r="G715" s="10"/>
      <c r="H715" s="39"/>
      <c r="I715" s="36"/>
    </row>
    <row r="716" spans="1:9" ht="12.75" customHeight="1" x14ac:dyDescent="0.2">
      <c r="A716" s="36"/>
      <c r="B716" s="36"/>
      <c r="C716" s="36"/>
      <c r="D716" s="39"/>
      <c r="E716" s="10"/>
      <c r="F716" s="10"/>
      <c r="G716" s="10"/>
      <c r="H716" s="39"/>
      <c r="I716" s="36"/>
    </row>
    <row r="717" spans="1:9" ht="12.75" customHeight="1" x14ac:dyDescent="0.2">
      <c r="A717" s="36"/>
      <c r="B717" s="36"/>
      <c r="C717" s="36"/>
      <c r="D717" s="39"/>
      <c r="E717" s="10"/>
      <c r="F717" s="10"/>
      <c r="G717" s="10"/>
      <c r="H717" s="39"/>
      <c r="I717" s="36"/>
    </row>
    <row r="718" spans="1:9" ht="12.75" customHeight="1" x14ac:dyDescent="0.2">
      <c r="A718" s="36"/>
      <c r="B718" s="36"/>
      <c r="C718" s="36"/>
      <c r="D718" s="39"/>
      <c r="E718" s="10"/>
      <c r="F718" s="10"/>
      <c r="G718" s="10"/>
      <c r="H718" s="39"/>
      <c r="I718" s="36"/>
    </row>
    <row r="719" spans="1:9" ht="12.75" customHeight="1" x14ac:dyDescent="0.2">
      <c r="A719" s="36"/>
      <c r="B719" s="36"/>
      <c r="C719" s="36"/>
      <c r="D719" s="39"/>
      <c r="E719" s="10"/>
      <c r="F719" s="10"/>
      <c r="G719" s="10"/>
      <c r="H719" s="39"/>
      <c r="I719" s="36"/>
    </row>
    <row r="720" spans="1:9" ht="12.75" customHeight="1" x14ac:dyDescent="0.2">
      <c r="A720" s="36"/>
      <c r="B720" s="36"/>
      <c r="C720" s="36"/>
      <c r="D720" s="39"/>
      <c r="E720" s="10"/>
      <c r="F720" s="10"/>
      <c r="G720" s="10"/>
      <c r="H720" s="39"/>
      <c r="I720" s="36"/>
    </row>
    <row r="721" spans="1:9" ht="12.75" customHeight="1" x14ac:dyDescent="0.2">
      <c r="A721" s="36"/>
      <c r="B721" s="36"/>
      <c r="C721" s="36"/>
      <c r="D721" s="39"/>
      <c r="E721" s="10"/>
      <c r="F721" s="10"/>
      <c r="G721" s="10"/>
      <c r="H721" s="39"/>
      <c r="I721" s="36"/>
    </row>
    <row r="722" spans="1:9" ht="12.75" customHeight="1" x14ac:dyDescent="0.2">
      <c r="A722" s="36"/>
      <c r="B722" s="36"/>
      <c r="C722" s="36"/>
      <c r="D722" s="39"/>
      <c r="E722" s="10"/>
      <c r="F722" s="10"/>
      <c r="G722" s="10"/>
      <c r="H722" s="39"/>
      <c r="I722" s="36"/>
    </row>
    <row r="723" spans="1:9" ht="12.75" customHeight="1" x14ac:dyDescent="0.2">
      <c r="A723" s="36"/>
      <c r="B723" s="36"/>
      <c r="C723" s="36"/>
      <c r="D723" s="39"/>
      <c r="E723" s="10"/>
      <c r="F723" s="10"/>
      <c r="G723" s="10"/>
      <c r="H723" s="39"/>
      <c r="I723" s="36"/>
    </row>
    <row r="724" spans="1:9" ht="12.75" customHeight="1" x14ac:dyDescent="0.2">
      <c r="A724" s="36"/>
      <c r="B724" s="36"/>
      <c r="C724" s="36"/>
      <c r="D724" s="39"/>
      <c r="E724" s="10"/>
      <c r="F724" s="10"/>
      <c r="G724" s="10"/>
      <c r="H724" s="39"/>
      <c r="I724" s="36"/>
    </row>
    <row r="725" spans="1:9" ht="12.75" customHeight="1" x14ac:dyDescent="0.2">
      <c r="A725" s="36"/>
      <c r="B725" s="36"/>
      <c r="C725" s="36"/>
      <c r="D725" s="39"/>
      <c r="E725" s="10"/>
      <c r="F725" s="10"/>
      <c r="G725" s="10"/>
      <c r="H725" s="39"/>
      <c r="I725" s="36"/>
    </row>
    <row r="726" spans="1:9" ht="12.75" customHeight="1" x14ac:dyDescent="0.2">
      <c r="A726" s="36"/>
      <c r="B726" s="36"/>
      <c r="C726" s="36"/>
      <c r="D726" s="39"/>
      <c r="E726" s="10"/>
      <c r="F726" s="10"/>
      <c r="G726" s="10"/>
      <c r="H726" s="39"/>
      <c r="I726" s="36"/>
    </row>
    <row r="727" spans="1:9" ht="12.75" customHeight="1" x14ac:dyDescent="0.2">
      <c r="A727" s="36"/>
      <c r="B727" s="36"/>
      <c r="C727" s="36"/>
      <c r="D727" s="39"/>
      <c r="E727" s="10"/>
      <c r="F727" s="10"/>
      <c r="G727" s="10"/>
      <c r="H727" s="39"/>
      <c r="I727" s="36"/>
    </row>
    <row r="728" spans="1:9" ht="12.75" customHeight="1" x14ac:dyDescent="0.2">
      <c r="A728" s="36"/>
      <c r="B728" s="36"/>
      <c r="C728" s="36"/>
      <c r="D728" s="39"/>
      <c r="E728" s="10"/>
      <c r="F728" s="10"/>
      <c r="G728" s="10"/>
      <c r="H728" s="39"/>
      <c r="I728" s="36"/>
    </row>
    <row r="729" spans="1:9" ht="12.75" customHeight="1" x14ac:dyDescent="0.2">
      <c r="A729" s="36"/>
      <c r="B729" s="36"/>
      <c r="C729" s="36"/>
      <c r="D729" s="39"/>
      <c r="E729" s="10"/>
      <c r="F729" s="10"/>
      <c r="G729" s="10"/>
      <c r="H729" s="39"/>
      <c r="I729" s="36"/>
    </row>
    <row r="730" spans="1:9" ht="12.75" customHeight="1" x14ac:dyDescent="0.2">
      <c r="A730" s="36"/>
      <c r="B730" s="36"/>
      <c r="C730" s="36"/>
      <c r="D730" s="39"/>
      <c r="E730" s="10"/>
      <c r="F730" s="10"/>
      <c r="G730" s="10"/>
      <c r="H730" s="39"/>
      <c r="I730" s="36"/>
    </row>
    <row r="731" spans="1:9" ht="12.75" customHeight="1" x14ac:dyDescent="0.2">
      <c r="A731" s="36"/>
      <c r="B731" s="36"/>
      <c r="C731" s="36"/>
      <c r="D731" s="39"/>
      <c r="E731" s="10"/>
      <c r="F731" s="10"/>
      <c r="G731" s="10"/>
      <c r="H731" s="39"/>
      <c r="I731" s="36"/>
    </row>
    <row r="732" spans="1:9" ht="12.75" customHeight="1" x14ac:dyDescent="0.2">
      <c r="A732" s="36"/>
      <c r="B732" s="36"/>
      <c r="C732" s="36"/>
      <c r="D732" s="39"/>
      <c r="E732" s="10"/>
      <c r="F732" s="10"/>
      <c r="G732" s="10"/>
      <c r="H732" s="39"/>
      <c r="I732" s="36"/>
    </row>
    <row r="733" spans="1:9" ht="12.75" customHeight="1" x14ac:dyDescent="0.2">
      <c r="A733" s="36"/>
      <c r="B733" s="36"/>
      <c r="C733" s="36"/>
      <c r="D733" s="39"/>
      <c r="E733" s="10"/>
      <c r="F733" s="10"/>
      <c r="G733" s="10"/>
      <c r="H733" s="39"/>
      <c r="I733" s="36"/>
    </row>
    <row r="734" spans="1:9" ht="12.75" customHeight="1" x14ac:dyDescent="0.2">
      <c r="A734" s="36"/>
      <c r="B734" s="36"/>
      <c r="C734" s="36"/>
      <c r="D734" s="39"/>
      <c r="E734" s="10"/>
      <c r="F734" s="10"/>
      <c r="G734" s="10"/>
      <c r="H734" s="39"/>
      <c r="I734" s="36"/>
    </row>
    <row r="735" spans="1:9" ht="12.75" customHeight="1" x14ac:dyDescent="0.2">
      <c r="A735" s="36"/>
      <c r="B735" s="36"/>
      <c r="C735" s="36"/>
      <c r="D735" s="39"/>
      <c r="E735" s="10"/>
      <c r="F735" s="10"/>
      <c r="G735" s="10"/>
      <c r="H735" s="39"/>
      <c r="I735" s="36"/>
    </row>
    <row r="736" spans="1:9" ht="12.75" customHeight="1" x14ac:dyDescent="0.2">
      <c r="A736" s="36"/>
      <c r="B736" s="36"/>
      <c r="C736" s="36"/>
      <c r="D736" s="39"/>
      <c r="E736" s="10"/>
      <c r="F736" s="10"/>
      <c r="G736" s="10"/>
      <c r="H736" s="39"/>
      <c r="I736" s="36"/>
    </row>
    <row r="737" spans="1:9" ht="12.75" customHeight="1" x14ac:dyDescent="0.2">
      <c r="A737" s="36"/>
      <c r="B737" s="36"/>
      <c r="C737" s="36"/>
      <c r="D737" s="39"/>
      <c r="E737" s="10"/>
      <c r="F737" s="10"/>
      <c r="G737" s="10"/>
      <c r="H737" s="39"/>
      <c r="I737" s="36"/>
    </row>
    <row r="738" spans="1:9" ht="12.75" customHeight="1" x14ac:dyDescent="0.2">
      <c r="A738" s="36"/>
      <c r="B738" s="36"/>
      <c r="C738" s="36"/>
      <c r="D738" s="39"/>
      <c r="E738" s="10"/>
      <c r="F738" s="10"/>
      <c r="G738" s="10"/>
      <c r="H738" s="39"/>
      <c r="I738" s="36"/>
    </row>
    <row r="739" spans="1:9" ht="12.75" customHeight="1" x14ac:dyDescent="0.2">
      <c r="A739" s="36"/>
      <c r="B739" s="36"/>
      <c r="C739" s="36"/>
      <c r="D739" s="39"/>
      <c r="E739" s="10"/>
      <c r="F739" s="10"/>
      <c r="G739" s="10"/>
      <c r="H739" s="39"/>
      <c r="I739" s="36"/>
    </row>
    <row r="740" spans="1:9" ht="12.75" customHeight="1" x14ac:dyDescent="0.2">
      <c r="A740" s="36"/>
      <c r="B740" s="36"/>
      <c r="C740" s="36"/>
      <c r="D740" s="39"/>
      <c r="E740" s="10"/>
      <c r="F740" s="10"/>
      <c r="G740" s="10"/>
      <c r="H740" s="39"/>
      <c r="I740" s="36"/>
    </row>
    <row r="741" spans="1:9" ht="12.75" customHeight="1" x14ac:dyDescent="0.2">
      <c r="A741" s="36"/>
      <c r="B741" s="36"/>
      <c r="C741" s="36"/>
      <c r="D741" s="39"/>
      <c r="E741" s="10"/>
      <c r="F741" s="10"/>
      <c r="G741" s="10"/>
      <c r="H741" s="39"/>
      <c r="I741" s="36"/>
    </row>
    <row r="742" spans="1:9" ht="12.75" customHeight="1" x14ac:dyDescent="0.2">
      <c r="A742" s="36"/>
      <c r="B742" s="36"/>
      <c r="C742" s="36"/>
      <c r="D742" s="39"/>
      <c r="E742" s="10"/>
      <c r="F742" s="10"/>
      <c r="G742" s="10"/>
      <c r="H742" s="39"/>
      <c r="I742" s="36"/>
    </row>
    <row r="743" spans="1:9" ht="12.75" customHeight="1" x14ac:dyDescent="0.2">
      <c r="A743" s="36"/>
      <c r="B743" s="36"/>
      <c r="C743" s="36"/>
      <c r="D743" s="39"/>
      <c r="E743" s="10"/>
      <c r="F743" s="10"/>
      <c r="G743" s="10"/>
      <c r="H743" s="39"/>
      <c r="I743" s="36"/>
    </row>
    <row r="744" spans="1:9" ht="12.75" customHeight="1" x14ac:dyDescent="0.2">
      <c r="A744" s="36"/>
      <c r="B744" s="36"/>
      <c r="C744" s="36"/>
      <c r="D744" s="39"/>
      <c r="E744" s="10"/>
      <c r="F744" s="10"/>
      <c r="G744" s="10"/>
      <c r="H744" s="39"/>
      <c r="I744" s="36"/>
    </row>
    <row r="745" spans="1:9" ht="12.75" customHeight="1" x14ac:dyDescent="0.2">
      <c r="A745" s="36"/>
      <c r="B745" s="36"/>
      <c r="C745" s="36"/>
      <c r="D745" s="39"/>
      <c r="E745" s="10"/>
      <c r="F745" s="10"/>
      <c r="G745" s="10"/>
      <c r="H745" s="39"/>
      <c r="I745" s="36"/>
    </row>
    <row r="746" spans="1:9" ht="12.75" customHeight="1" x14ac:dyDescent="0.2">
      <c r="A746" s="36"/>
      <c r="B746" s="36"/>
      <c r="C746" s="36"/>
      <c r="D746" s="39"/>
      <c r="E746" s="10"/>
      <c r="F746" s="10"/>
      <c r="G746" s="10"/>
      <c r="H746" s="39"/>
      <c r="I746" s="36"/>
    </row>
    <row r="747" spans="1:9" ht="12.75" customHeight="1" x14ac:dyDescent="0.2">
      <c r="A747" s="36"/>
      <c r="B747" s="36"/>
      <c r="C747" s="36"/>
      <c r="D747" s="39"/>
      <c r="E747" s="10"/>
      <c r="F747" s="10"/>
      <c r="G747" s="10"/>
      <c r="H747" s="39"/>
      <c r="I747" s="36"/>
    </row>
    <row r="748" spans="1:9" ht="12.75" customHeight="1" x14ac:dyDescent="0.2">
      <c r="A748" s="36"/>
      <c r="B748" s="36"/>
      <c r="C748" s="36"/>
      <c r="D748" s="39"/>
      <c r="E748" s="10"/>
      <c r="F748" s="10"/>
      <c r="G748" s="10"/>
      <c r="H748" s="39"/>
      <c r="I748" s="36"/>
    </row>
    <row r="749" spans="1:9" ht="12.75" customHeight="1" x14ac:dyDescent="0.2">
      <c r="A749" s="36"/>
      <c r="B749" s="36"/>
      <c r="C749" s="36"/>
      <c r="D749" s="39"/>
      <c r="E749" s="10"/>
      <c r="F749" s="10"/>
      <c r="G749" s="10"/>
      <c r="H749" s="39"/>
      <c r="I749" s="36"/>
    </row>
    <row r="750" spans="1:9" ht="12.75" customHeight="1" x14ac:dyDescent="0.2">
      <c r="A750" s="36"/>
      <c r="B750" s="36"/>
      <c r="C750" s="36"/>
      <c r="D750" s="39"/>
      <c r="E750" s="10"/>
      <c r="F750" s="10"/>
      <c r="G750" s="10"/>
      <c r="H750" s="39"/>
      <c r="I750" s="36"/>
    </row>
    <row r="751" spans="1:9" ht="12.75" customHeight="1" x14ac:dyDescent="0.2">
      <c r="A751" s="36"/>
      <c r="B751" s="36"/>
      <c r="C751" s="36"/>
      <c r="D751" s="39"/>
      <c r="E751" s="10"/>
      <c r="F751" s="10"/>
      <c r="G751" s="10"/>
      <c r="H751" s="39"/>
      <c r="I751" s="36"/>
    </row>
    <row r="752" spans="1:9" ht="12.75" customHeight="1" x14ac:dyDescent="0.2">
      <c r="A752" s="36"/>
      <c r="B752" s="36"/>
      <c r="C752" s="36"/>
      <c r="D752" s="39"/>
      <c r="E752" s="10"/>
      <c r="F752" s="10"/>
      <c r="G752" s="10"/>
      <c r="H752" s="39"/>
      <c r="I752" s="36"/>
    </row>
    <row r="753" spans="1:9" ht="12.75" customHeight="1" x14ac:dyDescent="0.2">
      <c r="A753" s="36"/>
      <c r="B753" s="36"/>
      <c r="C753" s="36"/>
      <c r="D753" s="39"/>
      <c r="E753" s="10"/>
      <c r="F753" s="10"/>
      <c r="G753" s="10"/>
      <c r="H753" s="39"/>
      <c r="I753" s="36"/>
    </row>
    <row r="754" spans="1:9" ht="12.75" customHeight="1" x14ac:dyDescent="0.2">
      <c r="A754" s="36"/>
      <c r="B754" s="36"/>
      <c r="C754" s="36"/>
      <c r="D754" s="39"/>
      <c r="E754" s="10"/>
      <c r="F754" s="10"/>
      <c r="G754" s="10"/>
      <c r="H754" s="39"/>
      <c r="I754" s="36"/>
    </row>
    <row r="755" spans="1:9" ht="12.75" customHeight="1" x14ac:dyDescent="0.2">
      <c r="A755" s="36"/>
      <c r="B755" s="36"/>
      <c r="C755" s="36"/>
      <c r="D755" s="39"/>
      <c r="E755" s="10"/>
      <c r="F755" s="10"/>
      <c r="G755" s="10"/>
      <c r="H755" s="39"/>
      <c r="I755" s="36"/>
    </row>
    <row r="756" spans="1:9" ht="12.75" customHeight="1" x14ac:dyDescent="0.2">
      <c r="A756" s="36"/>
      <c r="B756" s="36"/>
      <c r="C756" s="36"/>
      <c r="D756" s="39"/>
      <c r="E756" s="10"/>
      <c r="F756" s="10"/>
      <c r="G756" s="10"/>
      <c r="H756" s="39"/>
      <c r="I756" s="36"/>
    </row>
    <row r="757" spans="1:9" ht="12.75" customHeight="1" x14ac:dyDescent="0.2">
      <c r="A757" s="36"/>
      <c r="B757" s="36"/>
      <c r="C757" s="36"/>
      <c r="D757" s="39"/>
      <c r="E757" s="10"/>
      <c r="F757" s="10"/>
      <c r="G757" s="10"/>
      <c r="H757" s="39"/>
      <c r="I757" s="36"/>
    </row>
    <row r="758" spans="1:9" ht="12.75" customHeight="1" x14ac:dyDescent="0.2">
      <c r="A758" s="36"/>
      <c r="B758" s="36"/>
      <c r="C758" s="36"/>
      <c r="D758" s="39"/>
      <c r="E758" s="10"/>
      <c r="F758" s="10"/>
      <c r="G758" s="10"/>
      <c r="H758" s="39"/>
      <c r="I758" s="36"/>
    </row>
    <row r="759" spans="1:9" ht="12.75" customHeight="1" x14ac:dyDescent="0.2">
      <c r="A759" s="36"/>
      <c r="B759" s="36"/>
      <c r="C759" s="36"/>
      <c r="D759" s="39"/>
      <c r="E759" s="10"/>
      <c r="F759" s="10"/>
      <c r="G759" s="10"/>
      <c r="H759" s="39"/>
      <c r="I759" s="36"/>
    </row>
    <row r="760" spans="1:9" ht="12.75" customHeight="1" x14ac:dyDescent="0.2">
      <c r="A760" s="36"/>
      <c r="B760" s="36"/>
      <c r="C760" s="36"/>
      <c r="D760" s="39"/>
      <c r="E760" s="10"/>
      <c r="F760" s="10"/>
      <c r="G760" s="10"/>
      <c r="H760" s="39"/>
      <c r="I760" s="36"/>
    </row>
    <row r="761" spans="1:9" ht="12.75" customHeight="1" x14ac:dyDescent="0.2">
      <c r="A761" s="36"/>
      <c r="B761" s="36"/>
      <c r="C761" s="36"/>
      <c r="D761" s="39"/>
      <c r="E761" s="10"/>
      <c r="F761" s="10"/>
      <c r="G761" s="10"/>
      <c r="H761" s="39"/>
      <c r="I761" s="36"/>
    </row>
    <row r="762" spans="1:9" ht="12.75" customHeight="1" x14ac:dyDescent="0.2">
      <c r="A762" s="36"/>
      <c r="B762" s="36"/>
      <c r="C762" s="36"/>
      <c r="D762" s="39"/>
      <c r="E762" s="10"/>
      <c r="F762" s="10"/>
      <c r="G762" s="10"/>
      <c r="H762" s="39"/>
      <c r="I762" s="36"/>
    </row>
    <row r="763" spans="1:9" ht="12.75" customHeight="1" x14ac:dyDescent="0.2">
      <c r="A763" s="36"/>
      <c r="B763" s="36"/>
      <c r="C763" s="36"/>
      <c r="D763" s="39"/>
      <c r="E763" s="10"/>
      <c r="F763" s="10"/>
      <c r="G763" s="10"/>
      <c r="H763" s="39"/>
      <c r="I763" s="36"/>
    </row>
    <row r="764" spans="1:9" ht="12.75" customHeight="1" x14ac:dyDescent="0.2">
      <c r="A764" s="36"/>
      <c r="B764" s="36"/>
      <c r="C764" s="36"/>
      <c r="D764" s="39"/>
      <c r="E764" s="10"/>
      <c r="F764" s="10"/>
      <c r="G764" s="10"/>
      <c r="H764" s="39"/>
      <c r="I764" s="36"/>
    </row>
    <row r="765" spans="1:9" ht="12.75" customHeight="1" x14ac:dyDescent="0.2">
      <c r="A765" s="36"/>
      <c r="B765" s="36"/>
      <c r="C765" s="36"/>
      <c r="D765" s="39"/>
      <c r="E765" s="10"/>
      <c r="F765" s="10"/>
      <c r="G765" s="10"/>
      <c r="H765" s="39"/>
      <c r="I765" s="36"/>
    </row>
    <row r="766" spans="1:9" ht="12.75" customHeight="1" x14ac:dyDescent="0.2">
      <c r="A766" s="36"/>
      <c r="B766" s="36"/>
      <c r="C766" s="36"/>
      <c r="D766" s="39"/>
      <c r="E766" s="10"/>
      <c r="F766" s="10"/>
      <c r="G766" s="10"/>
      <c r="H766" s="39"/>
      <c r="I766" s="36"/>
    </row>
    <row r="767" spans="1:9" ht="12.75" customHeight="1" x14ac:dyDescent="0.2">
      <c r="A767" s="36"/>
      <c r="B767" s="36"/>
      <c r="C767" s="36"/>
      <c r="D767" s="39"/>
      <c r="E767" s="10"/>
      <c r="F767" s="10"/>
      <c r="G767" s="10"/>
      <c r="H767" s="39"/>
      <c r="I767" s="36"/>
    </row>
    <row r="768" spans="1:9" ht="12.75" customHeight="1" x14ac:dyDescent="0.2">
      <c r="A768" s="36"/>
      <c r="B768" s="36"/>
      <c r="C768" s="36"/>
      <c r="D768" s="39"/>
      <c r="E768" s="10"/>
      <c r="F768" s="10"/>
      <c r="G768" s="10"/>
      <c r="H768" s="39"/>
      <c r="I768" s="36"/>
    </row>
    <row r="769" spans="1:9" ht="12.75" customHeight="1" x14ac:dyDescent="0.2">
      <c r="A769" s="36"/>
      <c r="B769" s="36"/>
      <c r="C769" s="36"/>
      <c r="D769" s="39"/>
      <c r="E769" s="10"/>
      <c r="F769" s="10"/>
      <c r="G769" s="10"/>
      <c r="H769" s="39"/>
      <c r="I769" s="36"/>
    </row>
    <row r="770" spans="1:9" ht="12.75" customHeight="1" x14ac:dyDescent="0.2">
      <c r="A770" s="36"/>
      <c r="B770" s="36"/>
      <c r="C770" s="36"/>
      <c r="D770" s="39"/>
      <c r="E770" s="10"/>
      <c r="F770" s="10"/>
      <c r="G770" s="10"/>
      <c r="H770" s="39"/>
      <c r="I770" s="36"/>
    </row>
    <row r="771" spans="1:9" ht="12.75" customHeight="1" x14ac:dyDescent="0.2">
      <c r="A771" s="36"/>
      <c r="B771" s="36"/>
      <c r="C771" s="36"/>
      <c r="D771" s="39"/>
      <c r="E771" s="10"/>
      <c r="F771" s="10"/>
      <c r="G771" s="10"/>
      <c r="H771" s="39"/>
      <c r="I771" s="36"/>
    </row>
    <row r="772" spans="1:9" ht="12.75" customHeight="1" x14ac:dyDescent="0.2">
      <c r="A772" s="36"/>
      <c r="B772" s="36"/>
      <c r="C772" s="36"/>
      <c r="D772" s="39"/>
      <c r="E772" s="10"/>
      <c r="F772" s="10"/>
      <c r="G772" s="10"/>
      <c r="H772" s="39"/>
      <c r="I772" s="36"/>
    </row>
    <row r="773" spans="1:9" ht="12.75" customHeight="1" x14ac:dyDescent="0.2">
      <c r="A773" s="36"/>
      <c r="B773" s="36"/>
      <c r="C773" s="36"/>
      <c r="D773" s="39"/>
      <c r="E773" s="10"/>
      <c r="F773" s="10"/>
      <c r="G773" s="10"/>
      <c r="H773" s="39"/>
      <c r="I773" s="36"/>
    </row>
    <row r="774" spans="1:9" ht="12.75" customHeight="1" x14ac:dyDescent="0.2">
      <c r="A774" s="36"/>
      <c r="B774" s="36"/>
      <c r="C774" s="36"/>
      <c r="D774" s="39"/>
      <c r="E774" s="10"/>
      <c r="F774" s="10"/>
      <c r="G774" s="10"/>
      <c r="H774" s="39"/>
      <c r="I774" s="36"/>
    </row>
    <row r="775" spans="1:9" ht="12.75" customHeight="1" x14ac:dyDescent="0.2">
      <c r="A775" s="36"/>
      <c r="B775" s="36"/>
      <c r="C775" s="36"/>
      <c r="D775" s="39"/>
      <c r="E775" s="10"/>
      <c r="F775" s="10"/>
      <c r="G775" s="10"/>
      <c r="H775" s="39"/>
      <c r="I775" s="36"/>
    </row>
    <row r="776" spans="1:9" ht="12.75" customHeight="1" x14ac:dyDescent="0.2">
      <c r="A776" s="36"/>
      <c r="B776" s="36"/>
      <c r="C776" s="36"/>
      <c r="D776" s="39"/>
      <c r="E776" s="10"/>
      <c r="F776" s="10"/>
      <c r="G776" s="10"/>
      <c r="H776" s="39"/>
      <c r="I776" s="36"/>
    </row>
    <row r="777" spans="1:9" ht="12.75" customHeight="1" x14ac:dyDescent="0.2">
      <c r="A777" s="36"/>
      <c r="B777" s="36"/>
      <c r="C777" s="36"/>
      <c r="D777" s="39"/>
      <c r="E777" s="10"/>
      <c r="F777" s="10"/>
      <c r="G777" s="10"/>
      <c r="H777" s="39"/>
      <c r="I777" s="36"/>
    </row>
    <row r="778" spans="1:9" ht="12.75" customHeight="1" x14ac:dyDescent="0.2">
      <c r="A778" s="36"/>
      <c r="B778" s="36"/>
      <c r="C778" s="36"/>
      <c r="D778" s="39"/>
      <c r="E778" s="10"/>
      <c r="F778" s="10"/>
      <c r="G778" s="10"/>
      <c r="H778" s="39"/>
      <c r="I778" s="36"/>
    </row>
    <row r="779" spans="1:9" ht="12.75" customHeight="1" x14ac:dyDescent="0.2">
      <c r="A779" s="36"/>
      <c r="B779" s="36"/>
      <c r="C779" s="36"/>
      <c r="D779" s="39"/>
      <c r="E779" s="10"/>
      <c r="F779" s="10"/>
      <c r="G779" s="10"/>
      <c r="H779" s="39"/>
      <c r="I779" s="36"/>
    </row>
    <row r="780" spans="1:9" ht="12.75" customHeight="1" x14ac:dyDescent="0.2">
      <c r="A780" s="36"/>
      <c r="B780" s="36"/>
      <c r="C780" s="36"/>
      <c r="D780" s="39"/>
      <c r="E780" s="10"/>
      <c r="F780" s="10"/>
      <c r="G780" s="10"/>
      <c r="H780" s="39"/>
      <c r="I780" s="36"/>
    </row>
    <row r="781" spans="1:9" ht="12.75" customHeight="1" x14ac:dyDescent="0.2">
      <c r="A781" s="36"/>
      <c r="B781" s="36"/>
      <c r="C781" s="36"/>
      <c r="D781" s="39"/>
      <c r="E781" s="10"/>
      <c r="F781" s="10"/>
      <c r="G781" s="10"/>
      <c r="H781" s="39"/>
      <c r="I781" s="36"/>
    </row>
    <row r="782" spans="1:9" ht="12.75" customHeight="1" x14ac:dyDescent="0.2">
      <c r="A782" s="36"/>
      <c r="B782" s="36"/>
      <c r="C782" s="36"/>
      <c r="D782" s="39"/>
      <c r="E782" s="10"/>
      <c r="F782" s="10"/>
      <c r="G782" s="10"/>
      <c r="H782" s="39"/>
      <c r="I782" s="36"/>
    </row>
    <row r="783" spans="1:9" ht="12.75" customHeight="1" x14ac:dyDescent="0.2">
      <c r="A783" s="36"/>
      <c r="B783" s="36"/>
      <c r="C783" s="36"/>
      <c r="D783" s="39"/>
      <c r="E783" s="10"/>
      <c r="F783" s="10"/>
      <c r="G783" s="10"/>
      <c r="H783" s="39"/>
      <c r="I783" s="36"/>
    </row>
    <row r="784" spans="1:9" ht="12.75" customHeight="1" x14ac:dyDescent="0.2">
      <c r="A784" s="36"/>
      <c r="B784" s="36"/>
      <c r="C784" s="36"/>
      <c r="D784" s="39"/>
      <c r="E784" s="10"/>
      <c r="F784" s="10"/>
      <c r="G784" s="10"/>
      <c r="H784" s="39"/>
      <c r="I784" s="36"/>
    </row>
    <row r="785" spans="1:9" ht="12.75" customHeight="1" x14ac:dyDescent="0.2">
      <c r="A785" s="36"/>
      <c r="B785" s="36"/>
      <c r="C785" s="36"/>
      <c r="D785" s="39"/>
      <c r="E785" s="10"/>
      <c r="F785" s="10"/>
      <c r="G785" s="10"/>
      <c r="H785" s="39"/>
      <c r="I785" s="36"/>
    </row>
    <row r="786" spans="1:9" ht="12.75" customHeight="1" x14ac:dyDescent="0.2">
      <c r="A786" s="36"/>
      <c r="B786" s="36"/>
      <c r="C786" s="36"/>
      <c r="D786" s="39"/>
      <c r="E786" s="10"/>
      <c r="F786" s="10"/>
      <c r="G786" s="10"/>
      <c r="H786" s="39"/>
      <c r="I786" s="36"/>
    </row>
    <row r="787" spans="1:9" ht="12.75" customHeight="1" x14ac:dyDescent="0.2">
      <c r="A787" s="36"/>
      <c r="B787" s="36"/>
      <c r="C787" s="36"/>
      <c r="D787" s="39"/>
      <c r="E787" s="10"/>
      <c r="F787" s="10"/>
      <c r="G787" s="10"/>
      <c r="H787" s="39"/>
      <c r="I787" s="36"/>
    </row>
    <row r="788" spans="1:9" ht="12.75" customHeight="1" x14ac:dyDescent="0.2">
      <c r="A788" s="36"/>
      <c r="B788" s="36"/>
      <c r="C788" s="36"/>
      <c r="D788" s="39"/>
      <c r="E788" s="10"/>
      <c r="F788" s="10"/>
      <c r="G788" s="10"/>
      <c r="H788" s="39"/>
      <c r="I788" s="36"/>
    </row>
    <row r="789" spans="1:9" ht="12.75" customHeight="1" x14ac:dyDescent="0.2">
      <c r="A789" s="36"/>
      <c r="B789" s="36"/>
      <c r="C789" s="36"/>
      <c r="D789" s="39"/>
      <c r="E789" s="10"/>
      <c r="F789" s="10"/>
      <c r="G789" s="10"/>
      <c r="H789" s="39"/>
      <c r="I789" s="36"/>
    </row>
    <row r="790" spans="1:9" ht="12.75" customHeight="1" x14ac:dyDescent="0.2">
      <c r="A790" s="36"/>
      <c r="B790" s="36"/>
      <c r="C790" s="36"/>
      <c r="D790" s="39"/>
      <c r="E790" s="10"/>
      <c r="F790" s="10"/>
      <c r="G790" s="10"/>
      <c r="H790" s="39"/>
      <c r="I790" s="36"/>
    </row>
    <row r="791" spans="1:9" ht="12.75" customHeight="1" x14ac:dyDescent="0.2">
      <c r="A791" s="36"/>
      <c r="B791" s="36"/>
      <c r="C791" s="36"/>
      <c r="D791" s="39"/>
      <c r="E791" s="10"/>
      <c r="F791" s="10"/>
      <c r="G791" s="10"/>
      <c r="H791" s="39"/>
      <c r="I791" s="36"/>
    </row>
    <row r="792" spans="1:9" ht="12.75" customHeight="1" x14ac:dyDescent="0.2">
      <c r="A792" s="36"/>
      <c r="B792" s="36"/>
      <c r="C792" s="36"/>
      <c r="D792" s="39"/>
      <c r="E792" s="10"/>
      <c r="F792" s="10"/>
      <c r="G792" s="10"/>
      <c r="H792" s="39"/>
      <c r="I792" s="36"/>
    </row>
    <row r="793" spans="1:9" ht="12.75" customHeight="1" x14ac:dyDescent="0.2">
      <c r="A793" s="36"/>
      <c r="B793" s="36"/>
      <c r="C793" s="36"/>
      <c r="D793" s="39"/>
      <c r="E793" s="10"/>
      <c r="F793" s="10"/>
      <c r="G793" s="10"/>
      <c r="H793" s="39"/>
      <c r="I793" s="36"/>
    </row>
    <row r="794" spans="1:9" ht="12.75" customHeight="1" x14ac:dyDescent="0.2">
      <c r="A794" s="36"/>
      <c r="B794" s="36"/>
      <c r="C794" s="36"/>
      <c r="D794" s="39"/>
      <c r="E794" s="10"/>
      <c r="F794" s="10"/>
      <c r="G794" s="10"/>
      <c r="H794" s="39"/>
      <c r="I794" s="36"/>
    </row>
    <row r="795" spans="1:9" ht="12.75" customHeight="1" x14ac:dyDescent="0.2">
      <c r="A795" s="36"/>
      <c r="B795" s="36"/>
      <c r="C795" s="36"/>
      <c r="D795" s="39"/>
      <c r="E795" s="10"/>
      <c r="F795" s="10"/>
      <c r="G795" s="10"/>
      <c r="H795" s="39"/>
      <c r="I795" s="36"/>
    </row>
    <row r="796" spans="1:9" ht="12.75" customHeight="1" x14ac:dyDescent="0.2">
      <c r="A796" s="36"/>
      <c r="B796" s="36"/>
      <c r="C796" s="36"/>
      <c r="D796" s="39"/>
      <c r="E796" s="10"/>
      <c r="F796" s="10"/>
      <c r="G796" s="10"/>
      <c r="H796" s="39"/>
      <c r="I796" s="36"/>
    </row>
    <row r="797" spans="1:9" ht="12.75" customHeight="1" x14ac:dyDescent="0.2">
      <c r="A797" s="36"/>
      <c r="B797" s="36"/>
      <c r="C797" s="36"/>
      <c r="D797" s="39"/>
      <c r="E797" s="10"/>
      <c r="F797" s="10"/>
      <c r="G797" s="10"/>
      <c r="H797" s="39"/>
      <c r="I797" s="36"/>
    </row>
    <row r="798" spans="1:9" ht="12.75" customHeight="1" x14ac:dyDescent="0.2">
      <c r="A798" s="36"/>
      <c r="B798" s="36"/>
      <c r="C798" s="36"/>
      <c r="D798" s="39"/>
      <c r="E798" s="10"/>
      <c r="F798" s="10"/>
      <c r="G798" s="10"/>
      <c r="H798" s="39"/>
      <c r="I798" s="36"/>
    </row>
    <row r="799" spans="1:9" ht="12.75" customHeight="1" x14ac:dyDescent="0.2">
      <c r="A799" s="36"/>
      <c r="B799" s="36"/>
      <c r="C799" s="36"/>
      <c r="D799" s="39"/>
      <c r="E799" s="10"/>
      <c r="F799" s="10"/>
      <c r="G799" s="10"/>
      <c r="H799" s="39"/>
      <c r="I799" s="36"/>
    </row>
    <row r="800" spans="1:9" ht="12.75" customHeight="1" x14ac:dyDescent="0.2">
      <c r="A800" s="36"/>
      <c r="B800" s="36"/>
      <c r="C800" s="36"/>
      <c r="D800" s="39"/>
      <c r="E800" s="10"/>
      <c r="F800" s="10"/>
      <c r="G800" s="10"/>
      <c r="H800" s="39"/>
      <c r="I800" s="36"/>
    </row>
    <row r="801" spans="1:9" ht="12.75" customHeight="1" x14ac:dyDescent="0.2">
      <c r="A801" s="36"/>
      <c r="B801" s="36"/>
      <c r="C801" s="36"/>
      <c r="D801" s="39"/>
      <c r="E801" s="10"/>
      <c r="F801" s="10"/>
      <c r="G801" s="10"/>
      <c r="H801" s="39"/>
      <c r="I801" s="36"/>
    </row>
    <row r="802" spans="1:9" ht="12.75" customHeight="1" x14ac:dyDescent="0.2">
      <c r="A802" s="36"/>
      <c r="B802" s="36"/>
      <c r="C802" s="36"/>
      <c r="D802" s="39"/>
      <c r="E802" s="10"/>
      <c r="F802" s="10"/>
      <c r="G802" s="10"/>
      <c r="H802" s="39"/>
      <c r="I802" s="36"/>
    </row>
    <row r="803" spans="1:9" ht="12.75" customHeight="1" x14ac:dyDescent="0.2">
      <c r="A803" s="36"/>
      <c r="B803" s="36"/>
      <c r="C803" s="36"/>
      <c r="D803" s="39"/>
      <c r="E803" s="10"/>
      <c r="F803" s="10"/>
      <c r="G803" s="10"/>
      <c r="H803" s="39"/>
      <c r="I803" s="36"/>
    </row>
    <row r="804" spans="1:9" ht="12.75" customHeight="1" x14ac:dyDescent="0.2">
      <c r="A804" s="36"/>
      <c r="B804" s="36"/>
      <c r="C804" s="36"/>
      <c r="D804" s="39"/>
      <c r="E804" s="10"/>
      <c r="F804" s="10"/>
      <c r="G804" s="10"/>
      <c r="H804" s="39"/>
      <c r="I804" s="36"/>
    </row>
    <row r="805" spans="1:9" ht="12.75" customHeight="1" x14ac:dyDescent="0.2">
      <c r="A805" s="36"/>
      <c r="B805" s="36"/>
      <c r="C805" s="36"/>
      <c r="D805" s="39"/>
      <c r="E805" s="10"/>
      <c r="F805" s="10"/>
      <c r="G805" s="10"/>
      <c r="H805" s="39"/>
      <c r="I805" s="36"/>
    </row>
    <row r="806" spans="1:9" ht="12.75" customHeight="1" x14ac:dyDescent="0.2">
      <c r="A806" s="36"/>
      <c r="B806" s="36"/>
      <c r="C806" s="36"/>
      <c r="D806" s="39"/>
      <c r="E806" s="10"/>
      <c r="F806" s="10"/>
      <c r="G806" s="10"/>
      <c r="H806" s="39"/>
      <c r="I806" s="36"/>
    </row>
    <row r="807" spans="1:9" ht="12.75" customHeight="1" x14ac:dyDescent="0.2">
      <c r="A807" s="36"/>
      <c r="B807" s="36"/>
      <c r="C807" s="36"/>
      <c r="D807" s="39"/>
      <c r="E807" s="10"/>
      <c r="F807" s="10"/>
      <c r="G807" s="10"/>
      <c r="H807" s="39"/>
      <c r="I807" s="36"/>
    </row>
    <row r="808" spans="1:9" ht="12.75" customHeight="1" x14ac:dyDescent="0.2">
      <c r="A808" s="36"/>
      <c r="B808" s="36"/>
      <c r="C808" s="36"/>
      <c r="D808" s="39"/>
      <c r="E808" s="10"/>
      <c r="F808" s="10"/>
      <c r="G808" s="10"/>
      <c r="H808" s="39"/>
      <c r="I808" s="36"/>
    </row>
    <row r="809" spans="1:9" ht="12.75" customHeight="1" x14ac:dyDescent="0.2">
      <c r="A809" s="36"/>
      <c r="B809" s="36"/>
      <c r="C809" s="36"/>
      <c r="D809" s="39"/>
      <c r="E809" s="10"/>
      <c r="F809" s="10"/>
      <c r="G809" s="10"/>
      <c r="H809" s="39"/>
      <c r="I809" s="36"/>
    </row>
    <row r="810" spans="1:9" ht="12.75" customHeight="1" x14ac:dyDescent="0.2">
      <c r="A810" s="36"/>
      <c r="B810" s="36"/>
      <c r="C810" s="36"/>
      <c r="D810" s="39"/>
      <c r="E810" s="10"/>
      <c r="F810" s="10"/>
      <c r="G810" s="10"/>
      <c r="H810" s="39"/>
      <c r="I810" s="36"/>
    </row>
    <row r="811" spans="1:9" ht="12.75" customHeight="1" x14ac:dyDescent="0.2">
      <c r="A811" s="36"/>
      <c r="B811" s="36"/>
      <c r="C811" s="36"/>
      <c r="D811" s="39"/>
      <c r="E811" s="10"/>
      <c r="F811" s="10"/>
      <c r="G811" s="10"/>
      <c r="H811" s="39"/>
      <c r="I811" s="36"/>
    </row>
    <row r="812" spans="1:9" ht="12.75" customHeight="1" x14ac:dyDescent="0.2">
      <c r="A812" s="36"/>
      <c r="B812" s="36"/>
      <c r="C812" s="36"/>
      <c r="D812" s="39"/>
      <c r="E812" s="10"/>
      <c r="F812" s="10"/>
      <c r="G812" s="10"/>
      <c r="H812" s="39"/>
      <c r="I812" s="36"/>
    </row>
    <row r="813" spans="1:9" ht="12.75" customHeight="1" x14ac:dyDescent="0.2">
      <c r="A813" s="36"/>
      <c r="B813" s="36"/>
      <c r="C813" s="36"/>
      <c r="D813" s="39"/>
      <c r="E813" s="10"/>
      <c r="F813" s="10"/>
      <c r="G813" s="10"/>
      <c r="H813" s="39"/>
      <c r="I813" s="36"/>
    </row>
    <row r="814" spans="1:9" ht="12.75" customHeight="1" x14ac:dyDescent="0.2">
      <c r="A814" s="36"/>
      <c r="B814" s="36"/>
      <c r="C814" s="36"/>
      <c r="D814" s="39"/>
      <c r="E814" s="10"/>
      <c r="F814" s="10"/>
      <c r="G814" s="10"/>
      <c r="H814" s="39"/>
      <c r="I814" s="36"/>
    </row>
    <row r="815" spans="1:9" ht="12.75" customHeight="1" x14ac:dyDescent="0.2">
      <c r="A815" s="36"/>
      <c r="B815" s="36"/>
      <c r="C815" s="36"/>
      <c r="D815" s="39"/>
      <c r="E815" s="10"/>
      <c r="F815" s="10"/>
      <c r="G815" s="10"/>
      <c r="H815" s="39"/>
      <c r="I815" s="36"/>
    </row>
    <row r="816" spans="1:9" ht="12.75" customHeight="1" x14ac:dyDescent="0.2">
      <c r="A816" s="36"/>
      <c r="B816" s="36"/>
      <c r="C816" s="36"/>
      <c r="D816" s="39"/>
      <c r="E816" s="10"/>
      <c r="F816" s="10"/>
      <c r="G816" s="10"/>
      <c r="H816" s="39"/>
      <c r="I816" s="36"/>
    </row>
    <row r="817" spans="1:9" ht="12.75" customHeight="1" x14ac:dyDescent="0.2">
      <c r="A817" s="36"/>
      <c r="B817" s="36"/>
      <c r="C817" s="36"/>
      <c r="D817" s="39"/>
      <c r="E817" s="10"/>
      <c r="F817" s="10"/>
      <c r="G817" s="10"/>
      <c r="H817" s="39"/>
      <c r="I817" s="36"/>
    </row>
    <row r="818" spans="1:9" ht="12.75" customHeight="1" x14ac:dyDescent="0.2">
      <c r="A818" s="36"/>
      <c r="B818" s="36"/>
      <c r="C818" s="36"/>
      <c r="D818" s="39"/>
      <c r="E818" s="10"/>
      <c r="F818" s="10"/>
      <c r="G818" s="10"/>
      <c r="H818" s="39"/>
      <c r="I818" s="36"/>
    </row>
    <row r="819" spans="1:9" ht="12.75" customHeight="1" x14ac:dyDescent="0.2">
      <c r="A819" s="36"/>
      <c r="B819" s="36"/>
      <c r="C819" s="36"/>
      <c r="D819" s="39"/>
      <c r="E819" s="10"/>
      <c r="F819" s="10"/>
      <c r="G819" s="10"/>
      <c r="H819" s="39"/>
      <c r="I819" s="36"/>
    </row>
    <row r="820" spans="1:9" ht="12.75" customHeight="1" x14ac:dyDescent="0.2">
      <c r="A820" s="36"/>
      <c r="B820" s="36"/>
      <c r="C820" s="36"/>
      <c r="D820" s="39"/>
      <c r="E820" s="10"/>
      <c r="F820" s="10"/>
      <c r="G820" s="10"/>
      <c r="H820" s="39"/>
      <c r="I820" s="36"/>
    </row>
    <row r="821" spans="1:9" ht="12.75" customHeight="1" x14ac:dyDescent="0.2">
      <c r="A821" s="36"/>
      <c r="B821" s="36"/>
      <c r="C821" s="36"/>
      <c r="D821" s="39"/>
      <c r="E821" s="10"/>
      <c r="F821" s="10"/>
      <c r="G821" s="10"/>
      <c r="H821" s="39"/>
      <c r="I821" s="36"/>
    </row>
    <row r="822" spans="1:9" ht="12.75" customHeight="1" x14ac:dyDescent="0.2">
      <c r="A822" s="36"/>
      <c r="B822" s="36"/>
      <c r="C822" s="36"/>
      <c r="D822" s="39"/>
      <c r="E822" s="10"/>
      <c r="F822" s="10"/>
      <c r="G822" s="10"/>
      <c r="H822" s="39"/>
      <c r="I822" s="36"/>
    </row>
    <row r="823" spans="1:9" ht="12.75" customHeight="1" x14ac:dyDescent="0.2">
      <c r="A823" s="36"/>
      <c r="B823" s="36"/>
      <c r="C823" s="36"/>
      <c r="D823" s="39"/>
      <c r="E823" s="10"/>
      <c r="F823" s="10"/>
      <c r="G823" s="10"/>
      <c r="H823" s="39"/>
      <c r="I823" s="36"/>
    </row>
    <row r="824" spans="1:9" ht="12.75" customHeight="1" x14ac:dyDescent="0.2">
      <c r="A824" s="36"/>
      <c r="B824" s="36"/>
      <c r="C824" s="36"/>
      <c r="D824" s="39"/>
      <c r="E824" s="10"/>
      <c r="F824" s="10"/>
      <c r="G824" s="10"/>
      <c r="H824" s="39"/>
      <c r="I824" s="36"/>
    </row>
    <row r="825" spans="1:9" ht="12.75" customHeight="1" x14ac:dyDescent="0.2">
      <c r="A825" s="36"/>
      <c r="B825" s="36"/>
      <c r="C825" s="36"/>
      <c r="D825" s="39"/>
      <c r="E825" s="10"/>
      <c r="F825" s="10"/>
      <c r="G825" s="10"/>
      <c r="H825" s="39"/>
      <c r="I825" s="36"/>
    </row>
    <row r="826" spans="1:9" ht="12.75" customHeight="1" x14ac:dyDescent="0.2">
      <c r="A826" s="36"/>
      <c r="B826" s="36"/>
      <c r="C826" s="36"/>
      <c r="D826" s="39"/>
      <c r="E826" s="10"/>
      <c r="F826" s="10"/>
      <c r="G826" s="10"/>
      <c r="H826" s="39"/>
      <c r="I826" s="36"/>
    </row>
    <row r="827" spans="1:9" ht="12.75" customHeight="1" x14ac:dyDescent="0.2">
      <c r="A827" s="36"/>
      <c r="B827" s="36"/>
      <c r="C827" s="36"/>
      <c r="D827" s="39"/>
      <c r="E827" s="10"/>
      <c r="F827" s="10"/>
      <c r="G827" s="10"/>
      <c r="H827" s="39"/>
      <c r="I827" s="36"/>
    </row>
    <row r="828" spans="1:9" ht="12.75" customHeight="1" x14ac:dyDescent="0.2">
      <c r="A828" s="36"/>
      <c r="B828" s="36"/>
      <c r="C828" s="36"/>
      <c r="D828" s="39"/>
      <c r="E828" s="10"/>
      <c r="F828" s="10"/>
      <c r="G828" s="10"/>
      <c r="H828" s="39"/>
      <c r="I828" s="36"/>
    </row>
    <row r="829" spans="1:9" ht="12.75" customHeight="1" x14ac:dyDescent="0.2">
      <c r="A829" s="36"/>
      <c r="B829" s="36"/>
      <c r="C829" s="36"/>
      <c r="D829" s="39"/>
      <c r="E829" s="10"/>
      <c r="F829" s="10"/>
      <c r="G829" s="10"/>
      <c r="H829" s="39"/>
      <c r="I829" s="36"/>
    </row>
    <row r="830" spans="1:9" ht="12.75" customHeight="1" x14ac:dyDescent="0.2">
      <c r="A830" s="36"/>
      <c r="B830" s="36"/>
      <c r="C830" s="36"/>
      <c r="D830" s="39"/>
      <c r="E830" s="10"/>
      <c r="F830" s="10"/>
      <c r="G830" s="10"/>
      <c r="H830" s="39"/>
      <c r="I830" s="36"/>
    </row>
    <row r="831" spans="1:9" ht="12.75" customHeight="1" x14ac:dyDescent="0.2">
      <c r="A831" s="36"/>
      <c r="B831" s="36"/>
      <c r="C831" s="36"/>
      <c r="D831" s="39"/>
      <c r="E831" s="10"/>
      <c r="F831" s="10"/>
      <c r="G831" s="10"/>
      <c r="H831" s="39"/>
      <c r="I831" s="36"/>
    </row>
    <row r="832" spans="1:9" ht="12.75" customHeight="1" x14ac:dyDescent="0.2">
      <c r="A832" s="36"/>
      <c r="B832" s="36"/>
      <c r="C832" s="36"/>
      <c r="D832" s="39"/>
      <c r="E832" s="10"/>
      <c r="F832" s="10"/>
      <c r="G832" s="10"/>
      <c r="H832" s="39"/>
      <c r="I832" s="36"/>
    </row>
    <row r="833" spans="1:9" ht="12.75" customHeight="1" x14ac:dyDescent="0.2">
      <c r="A833" s="36"/>
      <c r="B833" s="36"/>
      <c r="C833" s="36"/>
      <c r="D833" s="39"/>
      <c r="E833" s="10"/>
      <c r="F833" s="10"/>
      <c r="G833" s="10"/>
      <c r="H833" s="39"/>
      <c r="I833" s="36"/>
    </row>
    <row r="834" spans="1:9" ht="12.75" customHeight="1" x14ac:dyDescent="0.2">
      <c r="A834" s="36"/>
      <c r="B834" s="36"/>
      <c r="C834" s="36"/>
      <c r="D834" s="39"/>
      <c r="E834" s="10"/>
      <c r="F834" s="10"/>
      <c r="G834" s="10"/>
      <c r="H834" s="39"/>
      <c r="I834" s="36"/>
    </row>
    <row r="835" spans="1:9" ht="12.75" customHeight="1" x14ac:dyDescent="0.2">
      <c r="A835" s="36"/>
      <c r="B835" s="36"/>
      <c r="C835" s="36"/>
      <c r="D835" s="39"/>
      <c r="E835" s="10"/>
      <c r="F835" s="10"/>
      <c r="G835" s="10"/>
      <c r="H835" s="39"/>
      <c r="I835" s="36"/>
    </row>
    <row r="836" spans="1:9" ht="12.75" customHeight="1" x14ac:dyDescent="0.2">
      <c r="A836" s="36"/>
      <c r="B836" s="36"/>
      <c r="C836" s="36"/>
      <c r="D836" s="39"/>
      <c r="E836" s="10"/>
      <c r="F836" s="10"/>
      <c r="G836" s="10"/>
      <c r="H836" s="39"/>
      <c r="I836" s="36"/>
    </row>
    <row r="837" spans="1:9" ht="12.75" customHeight="1" x14ac:dyDescent="0.2">
      <c r="A837" s="36"/>
      <c r="B837" s="36"/>
      <c r="C837" s="36"/>
      <c r="D837" s="39"/>
      <c r="E837" s="10"/>
      <c r="F837" s="10"/>
      <c r="G837" s="10"/>
      <c r="H837" s="39"/>
      <c r="I837" s="36"/>
    </row>
    <row r="838" spans="1:9" ht="12.75" customHeight="1" x14ac:dyDescent="0.2">
      <c r="A838" s="36"/>
      <c r="B838" s="36"/>
      <c r="C838" s="36"/>
      <c r="D838" s="39"/>
      <c r="E838" s="10"/>
      <c r="F838" s="10"/>
      <c r="G838" s="10"/>
      <c r="H838" s="39"/>
      <c r="I838" s="36"/>
    </row>
    <row r="839" spans="1:9" ht="12.75" customHeight="1" x14ac:dyDescent="0.2">
      <c r="A839" s="36"/>
      <c r="B839" s="36"/>
      <c r="C839" s="36"/>
      <c r="D839" s="39"/>
      <c r="E839" s="10"/>
      <c r="F839" s="10"/>
      <c r="G839" s="10"/>
      <c r="H839" s="39"/>
      <c r="I839" s="36"/>
    </row>
    <row r="840" spans="1:9" ht="12.75" customHeight="1" x14ac:dyDescent="0.2">
      <c r="A840" s="36"/>
      <c r="B840" s="36"/>
      <c r="C840" s="36"/>
      <c r="D840" s="39"/>
      <c r="E840" s="10"/>
      <c r="F840" s="10"/>
      <c r="G840" s="10"/>
      <c r="H840" s="39"/>
      <c r="I840" s="36"/>
    </row>
    <row r="841" spans="1:9" ht="12.75" customHeight="1" x14ac:dyDescent="0.2">
      <c r="A841" s="36"/>
      <c r="B841" s="36"/>
      <c r="C841" s="36"/>
      <c r="D841" s="39"/>
      <c r="E841" s="10"/>
      <c r="F841" s="10"/>
      <c r="G841" s="10"/>
      <c r="H841" s="39"/>
      <c r="I841" s="36"/>
    </row>
    <row r="842" spans="1:9" ht="12.75" customHeight="1" x14ac:dyDescent="0.2">
      <c r="A842" s="36"/>
      <c r="B842" s="36"/>
      <c r="C842" s="36"/>
      <c r="D842" s="39"/>
      <c r="E842" s="10"/>
      <c r="F842" s="10"/>
      <c r="G842" s="10"/>
      <c r="H842" s="39"/>
      <c r="I842" s="36"/>
    </row>
    <row r="843" spans="1:9" ht="12.75" customHeight="1" x14ac:dyDescent="0.2">
      <c r="A843" s="36"/>
      <c r="B843" s="36"/>
      <c r="C843" s="36"/>
      <c r="D843" s="39"/>
      <c r="E843" s="10"/>
      <c r="F843" s="10"/>
      <c r="G843" s="10"/>
      <c r="H843" s="39"/>
      <c r="I843" s="36"/>
    </row>
    <row r="844" spans="1:9" ht="12.75" customHeight="1" x14ac:dyDescent="0.2">
      <c r="A844" s="36"/>
      <c r="B844" s="36"/>
      <c r="C844" s="36"/>
      <c r="D844" s="39"/>
      <c r="E844" s="10"/>
      <c r="F844" s="10"/>
      <c r="G844" s="10"/>
      <c r="H844" s="39"/>
      <c r="I844" s="36"/>
    </row>
    <row r="845" spans="1:9" ht="12.75" customHeight="1" x14ac:dyDescent="0.2">
      <c r="A845" s="36"/>
      <c r="B845" s="36"/>
      <c r="C845" s="36"/>
      <c r="D845" s="39"/>
      <c r="E845" s="10"/>
      <c r="F845" s="10"/>
      <c r="G845" s="10"/>
      <c r="H845" s="39"/>
      <c r="I845" s="36"/>
    </row>
    <row r="846" spans="1:9" ht="12.75" customHeight="1" x14ac:dyDescent="0.2">
      <c r="A846" s="36"/>
      <c r="B846" s="36"/>
      <c r="C846" s="36"/>
      <c r="D846" s="39"/>
      <c r="E846" s="10"/>
      <c r="F846" s="10"/>
      <c r="G846" s="10"/>
      <c r="H846" s="39"/>
      <c r="I846" s="36"/>
    </row>
    <row r="847" spans="1:9" ht="12.75" customHeight="1" x14ac:dyDescent="0.2">
      <c r="A847" s="36"/>
      <c r="B847" s="36"/>
      <c r="C847" s="36"/>
      <c r="D847" s="39"/>
      <c r="E847" s="10"/>
      <c r="F847" s="10"/>
      <c r="G847" s="10"/>
      <c r="H847" s="39"/>
      <c r="I847" s="36"/>
    </row>
    <row r="848" spans="1:9" ht="12.75" customHeight="1" x14ac:dyDescent="0.2">
      <c r="A848" s="36"/>
      <c r="B848" s="36"/>
      <c r="C848" s="36"/>
      <c r="D848" s="39"/>
      <c r="E848" s="10"/>
      <c r="F848" s="10"/>
      <c r="G848" s="10"/>
      <c r="H848" s="39"/>
      <c r="I848" s="36"/>
    </row>
    <row r="849" spans="1:9" ht="12.75" customHeight="1" x14ac:dyDescent="0.2">
      <c r="A849" s="36"/>
      <c r="B849" s="36"/>
      <c r="C849" s="36"/>
      <c r="D849" s="39"/>
      <c r="E849" s="10"/>
      <c r="F849" s="10"/>
      <c r="G849" s="10"/>
      <c r="H849" s="39"/>
      <c r="I849" s="36"/>
    </row>
    <row r="850" spans="1:9" ht="12.75" customHeight="1" x14ac:dyDescent="0.2">
      <c r="A850" s="36"/>
      <c r="B850" s="36"/>
      <c r="C850" s="36"/>
      <c r="D850" s="39"/>
      <c r="E850" s="10"/>
      <c r="F850" s="10"/>
      <c r="G850" s="10"/>
      <c r="H850" s="39"/>
      <c r="I850" s="36"/>
    </row>
    <row r="851" spans="1:9" ht="12.75" customHeight="1" x14ac:dyDescent="0.2">
      <c r="A851" s="36"/>
      <c r="B851" s="36"/>
      <c r="C851" s="36"/>
      <c r="D851" s="39"/>
      <c r="E851" s="10"/>
      <c r="F851" s="10"/>
      <c r="G851" s="10"/>
      <c r="H851" s="39"/>
      <c r="I851" s="36"/>
    </row>
    <row r="852" spans="1:9" ht="12.75" customHeight="1" x14ac:dyDescent="0.2">
      <c r="A852" s="36"/>
      <c r="B852" s="36"/>
      <c r="C852" s="36"/>
      <c r="D852" s="39"/>
      <c r="E852" s="10"/>
      <c r="F852" s="10"/>
      <c r="G852" s="10"/>
      <c r="H852" s="39"/>
      <c r="I852" s="36"/>
    </row>
    <row r="853" spans="1:9" ht="12.75" customHeight="1" x14ac:dyDescent="0.2">
      <c r="A853" s="36"/>
      <c r="B853" s="36"/>
      <c r="C853" s="36"/>
      <c r="D853" s="39"/>
      <c r="E853" s="10"/>
      <c r="F853" s="10"/>
      <c r="G853" s="10"/>
      <c r="H853" s="39"/>
      <c r="I853" s="36"/>
    </row>
    <row r="854" spans="1:9" ht="12.75" customHeight="1" x14ac:dyDescent="0.2">
      <c r="A854" s="36"/>
      <c r="B854" s="36"/>
      <c r="C854" s="36"/>
      <c r="D854" s="39"/>
      <c r="E854" s="10"/>
      <c r="F854" s="10"/>
      <c r="G854" s="10"/>
      <c r="H854" s="39"/>
      <c r="I854" s="36"/>
    </row>
    <row r="855" spans="1:9" ht="12.75" customHeight="1" x14ac:dyDescent="0.2">
      <c r="A855" s="36"/>
      <c r="B855" s="36"/>
      <c r="C855" s="36"/>
      <c r="D855" s="39"/>
      <c r="E855" s="10"/>
      <c r="F855" s="10"/>
      <c r="G855" s="10"/>
      <c r="H855" s="39"/>
      <c r="I855" s="36"/>
    </row>
    <row r="856" spans="1:9" ht="12.75" customHeight="1" x14ac:dyDescent="0.2">
      <c r="A856" s="36"/>
      <c r="B856" s="36"/>
      <c r="C856" s="36"/>
      <c r="D856" s="39"/>
      <c r="E856" s="10"/>
      <c r="F856" s="10"/>
      <c r="G856" s="10"/>
      <c r="H856" s="39"/>
      <c r="I856" s="36"/>
    </row>
    <row r="857" spans="1:9" ht="12.75" customHeight="1" x14ac:dyDescent="0.2">
      <c r="A857" s="36"/>
      <c r="B857" s="36"/>
      <c r="C857" s="36"/>
      <c r="D857" s="39"/>
      <c r="E857" s="10"/>
      <c r="F857" s="10"/>
      <c r="G857" s="10"/>
      <c r="H857" s="39"/>
      <c r="I857" s="36"/>
    </row>
    <row r="858" spans="1:9" ht="12.75" customHeight="1" x14ac:dyDescent="0.2">
      <c r="A858" s="36"/>
      <c r="B858" s="36"/>
      <c r="C858" s="36"/>
      <c r="D858" s="39"/>
      <c r="E858" s="10"/>
      <c r="F858" s="10"/>
      <c r="G858" s="10"/>
      <c r="H858" s="39"/>
      <c r="I858" s="36"/>
    </row>
    <row r="859" spans="1:9" ht="12.75" customHeight="1" x14ac:dyDescent="0.2">
      <c r="A859" s="36"/>
      <c r="B859" s="36"/>
      <c r="C859" s="36"/>
      <c r="D859" s="39"/>
      <c r="E859" s="10"/>
      <c r="F859" s="10"/>
      <c r="G859" s="10"/>
      <c r="H859" s="39"/>
      <c r="I859" s="36"/>
    </row>
    <row r="860" spans="1:9" ht="12.75" customHeight="1" x14ac:dyDescent="0.2">
      <c r="A860" s="36"/>
      <c r="B860" s="36"/>
      <c r="C860" s="36"/>
      <c r="D860" s="39"/>
      <c r="E860" s="10"/>
      <c r="F860" s="10"/>
      <c r="G860" s="10"/>
      <c r="H860" s="39"/>
      <c r="I860" s="36"/>
    </row>
    <row r="861" spans="1:9" ht="12.75" customHeight="1" x14ac:dyDescent="0.2">
      <c r="A861" s="36"/>
      <c r="B861" s="36"/>
      <c r="C861" s="36"/>
      <c r="D861" s="39"/>
      <c r="E861" s="10"/>
      <c r="F861" s="10"/>
      <c r="G861" s="10"/>
      <c r="H861" s="39"/>
      <c r="I861" s="36"/>
    </row>
    <row r="862" spans="1:9" ht="12.75" customHeight="1" x14ac:dyDescent="0.2">
      <c r="A862" s="36"/>
      <c r="B862" s="36"/>
      <c r="C862" s="36"/>
      <c r="D862" s="39"/>
      <c r="E862" s="10"/>
      <c r="F862" s="10"/>
      <c r="G862" s="10"/>
      <c r="H862" s="39"/>
      <c r="I862" s="36"/>
    </row>
    <row r="863" spans="1:9" ht="12.75" customHeight="1" x14ac:dyDescent="0.2">
      <c r="A863" s="36"/>
      <c r="B863" s="36"/>
      <c r="C863" s="36"/>
      <c r="D863" s="39"/>
      <c r="E863" s="10"/>
      <c r="F863" s="10"/>
      <c r="G863" s="10"/>
      <c r="H863" s="39"/>
      <c r="I863" s="36"/>
    </row>
    <row r="864" spans="1:9" ht="12.75" customHeight="1" x14ac:dyDescent="0.2">
      <c r="A864" s="36"/>
      <c r="B864" s="36"/>
      <c r="C864" s="36"/>
      <c r="D864" s="39"/>
      <c r="E864" s="10"/>
      <c r="F864" s="10"/>
      <c r="G864" s="10"/>
      <c r="H864" s="39"/>
      <c r="I864" s="36"/>
    </row>
    <row r="865" spans="1:9" ht="12.75" customHeight="1" x14ac:dyDescent="0.2">
      <c r="A865" s="36"/>
      <c r="B865" s="36"/>
      <c r="C865" s="36"/>
      <c r="D865" s="39"/>
      <c r="E865" s="10"/>
      <c r="F865" s="10"/>
      <c r="G865" s="10"/>
      <c r="H865" s="39"/>
      <c r="I865" s="36"/>
    </row>
    <row r="866" spans="1:9" ht="12.75" customHeight="1" x14ac:dyDescent="0.2">
      <c r="A866" s="36"/>
      <c r="B866" s="36"/>
      <c r="C866" s="36"/>
      <c r="D866" s="39"/>
      <c r="E866" s="10"/>
      <c r="F866" s="10"/>
      <c r="G866" s="10"/>
      <c r="H866" s="39"/>
      <c r="I866" s="36"/>
    </row>
    <row r="867" spans="1:9" ht="12.75" customHeight="1" x14ac:dyDescent="0.2">
      <c r="A867" s="36"/>
      <c r="B867" s="36"/>
      <c r="C867" s="36"/>
      <c r="D867" s="39"/>
      <c r="E867" s="10"/>
      <c r="F867" s="10"/>
      <c r="G867" s="10"/>
      <c r="H867" s="39"/>
      <c r="I867" s="36"/>
    </row>
    <row r="868" spans="1:9" ht="12.75" customHeight="1" x14ac:dyDescent="0.2">
      <c r="A868" s="36"/>
      <c r="B868" s="36"/>
      <c r="C868" s="36"/>
      <c r="D868" s="39"/>
      <c r="E868" s="10"/>
      <c r="F868" s="10"/>
      <c r="G868" s="10"/>
      <c r="H868" s="39"/>
      <c r="I868" s="36"/>
    </row>
    <row r="869" spans="1:9" ht="12.75" customHeight="1" x14ac:dyDescent="0.2">
      <c r="A869" s="36"/>
      <c r="B869" s="36"/>
      <c r="C869" s="36"/>
      <c r="D869" s="39"/>
      <c r="E869" s="10"/>
      <c r="F869" s="10"/>
      <c r="G869" s="10"/>
      <c r="H869" s="39"/>
      <c r="I869" s="36"/>
    </row>
    <row r="870" spans="1:9" ht="12.75" customHeight="1" x14ac:dyDescent="0.2">
      <c r="A870" s="36"/>
      <c r="B870" s="36"/>
      <c r="C870" s="36"/>
      <c r="D870" s="39"/>
      <c r="E870" s="10"/>
      <c r="F870" s="10"/>
      <c r="G870" s="10"/>
      <c r="H870" s="39"/>
      <c r="I870" s="36"/>
    </row>
    <row r="871" spans="1:9" ht="12.75" customHeight="1" x14ac:dyDescent="0.2">
      <c r="A871" s="36"/>
      <c r="B871" s="36"/>
      <c r="C871" s="36"/>
      <c r="D871" s="39"/>
      <c r="E871" s="10"/>
      <c r="F871" s="10"/>
      <c r="G871" s="10"/>
      <c r="H871" s="39"/>
      <c r="I871" s="36"/>
    </row>
    <row r="872" spans="1:9" ht="12.75" customHeight="1" x14ac:dyDescent="0.2">
      <c r="A872" s="36"/>
      <c r="B872" s="36"/>
      <c r="C872" s="36"/>
      <c r="D872" s="39"/>
      <c r="E872" s="10"/>
      <c r="F872" s="10"/>
      <c r="G872" s="10"/>
      <c r="H872" s="39"/>
      <c r="I872" s="36"/>
    </row>
    <row r="873" spans="1:9" ht="12.75" customHeight="1" x14ac:dyDescent="0.2">
      <c r="A873" s="36"/>
      <c r="B873" s="36"/>
      <c r="C873" s="36"/>
      <c r="D873" s="39"/>
      <c r="E873" s="10"/>
      <c r="F873" s="10"/>
      <c r="G873" s="10"/>
      <c r="H873" s="39"/>
      <c r="I873" s="36"/>
    </row>
    <row r="874" spans="1:9" ht="12.75" customHeight="1" x14ac:dyDescent="0.2">
      <c r="A874" s="36"/>
      <c r="B874" s="36"/>
      <c r="C874" s="36"/>
      <c r="D874" s="39"/>
      <c r="E874" s="10"/>
      <c r="F874" s="10"/>
      <c r="G874" s="10"/>
      <c r="H874" s="39"/>
      <c r="I874" s="36"/>
    </row>
    <row r="875" spans="1:9" ht="12.75" customHeight="1" x14ac:dyDescent="0.2">
      <c r="A875" s="36"/>
      <c r="B875" s="36"/>
      <c r="C875" s="36"/>
      <c r="D875" s="39"/>
      <c r="E875" s="10"/>
      <c r="F875" s="10"/>
      <c r="G875" s="10"/>
      <c r="H875" s="39"/>
      <c r="I875" s="36"/>
    </row>
    <row r="876" spans="1:9" ht="12.75" customHeight="1" x14ac:dyDescent="0.2">
      <c r="A876" s="36"/>
      <c r="B876" s="36"/>
      <c r="C876" s="36"/>
      <c r="D876" s="39"/>
      <c r="E876" s="10"/>
      <c r="F876" s="10"/>
      <c r="G876" s="10"/>
      <c r="H876" s="39"/>
      <c r="I876" s="36"/>
    </row>
    <row r="877" spans="1:9" ht="12.75" customHeight="1" x14ac:dyDescent="0.2">
      <c r="A877" s="36"/>
      <c r="B877" s="36"/>
      <c r="C877" s="36"/>
      <c r="D877" s="39"/>
      <c r="E877" s="10"/>
      <c r="F877" s="10"/>
      <c r="G877" s="10"/>
      <c r="H877" s="39"/>
      <c r="I877" s="36"/>
    </row>
    <row r="878" spans="1:9" ht="12.75" customHeight="1" x14ac:dyDescent="0.2">
      <c r="A878" s="36"/>
      <c r="B878" s="36"/>
      <c r="C878" s="36"/>
      <c r="D878" s="39"/>
      <c r="E878" s="10"/>
      <c r="F878" s="10"/>
      <c r="G878" s="10"/>
      <c r="H878" s="39"/>
      <c r="I878" s="36"/>
    </row>
    <row r="879" spans="1:9" ht="12.75" customHeight="1" x14ac:dyDescent="0.2">
      <c r="A879" s="36"/>
      <c r="B879" s="36"/>
      <c r="C879" s="36"/>
      <c r="D879" s="39"/>
      <c r="E879" s="10"/>
      <c r="F879" s="10"/>
      <c r="G879" s="10"/>
      <c r="H879" s="39"/>
      <c r="I879" s="36"/>
    </row>
    <row r="880" spans="1:9" ht="12.75" customHeight="1" x14ac:dyDescent="0.2">
      <c r="A880" s="36"/>
      <c r="B880" s="36"/>
      <c r="C880" s="36"/>
      <c r="D880" s="39"/>
      <c r="E880" s="10"/>
      <c r="F880" s="10"/>
      <c r="G880" s="10"/>
      <c r="H880" s="39"/>
      <c r="I880" s="36"/>
    </row>
    <row r="881" spans="1:9" ht="12.75" customHeight="1" x14ac:dyDescent="0.2">
      <c r="A881" s="36"/>
      <c r="B881" s="36"/>
      <c r="C881" s="36"/>
      <c r="D881" s="39"/>
      <c r="E881" s="10"/>
      <c r="F881" s="10"/>
      <c r="G881" s="10"/>
      <c r="H881" s="39"/>
      <c r="I881" s="36"/>
    </row>
    <row r="882" spans="1:9" ht="12.75" customHeight="1" x14ac:dyDescent="0.2">
      <c r="A882" s="36"/>
      <c r="B882" s="36"/>
      <c r="C882" s="36"/>
      <c r="D882" s="39"/>
      <c r="E882" s="10"/>
      <c r="F882" s="10"/>
      <c r="G882" s="10"/>
      <c r="H882" s="39"/>
      <c r="I882" s="36"/>
    </row>
    <row r="883" spans="1:9" ht="12.75" customHeight="1" x14ac:dyDescent="0.2">
      <c r="A883" s="36"/>
      <c r="B883" s="36"/>
      <c r="C883" s="36"/>
      <c r="D883" s="39"/>
      <c r="E883" s="10"/>
      <c r="F883" s="10"/>
      <c r="G883" s="10"/>
      <c r="H883" s="39"/>
      <c r="I883" s="36"/>
    </row>
    <row r="884" spans="1:9" ht="12.75" customHeight="1" x14ac:dyDescent="0.2">
      <c r="A884" s="36"/>
      <c r="B884" s="36"/>
      <c r="C884" s="36"/>
      <c r="D884" s="39"/>
      <c r="E884" s="10"/>
      <c r="F884" s="10"/>
      <c r="G884" s="10"/>
      <c r="H884" s="39"/>
      <c r="I884" s="36"/>
    </row>
    <row r="885" spans="1:9" ht="12.75" customHeight="1" x14ac:dyDescent="0.2">
      <c r="A885" s="36"/>
      <c r="B885" s="36"/>
      <c r="C885" s="36"/>
      <c r="D885" s="39"/>
      <c r="E885" s="10"/>
      <c r="F885" s="10"/>
      <c r="G885" s="10"/>
      <c r="H885" s="39"/>
      <c r="I885" s="36"/>
    </row>
    <row r="886" spans="1:9" ht="12.75" customHeight="1" x14ac:dyDescent="0.2">
      <c r="A886" s="36"/>
      <c r="B886" s="36"/>
      <c r="C886" s="36"/>
      <c r="D886" s="39"/>
      <c r="E886" s="10"/>
      <c r="F886" s="10"/>
      <c r="G886" s="10"/>
      <c r="H886" s="39"/>
      <c r="I886" s="36"/>
    </row>
    <row r="887" spans="1:9" ht="12.75" customHeight="1" x14ac:dyDescent="0.2">
      <c r="A887" s="36"/>
      <c r="B887" s="36"/>
      <c r="C887" s="36"/>
      <c r="D887" s="39"/>
      <c r="E887" s="10"/>
      <c r="F887" s="10"/>
      <c r="G887" s="10"/>
      <c r="H887" s="39"/>
      <c r="I887" s="36"/>
    </row>
    <row r="888" spans="1:9" ht="12.75" customHeight="1" x14ac:dyDescent="0.2">
      <c r="A888" s="36"/>
      <c r="B888" s="36"/>
      <c r="C888" s="36"/>
      <c r="D888" s="39"/>
      <c r="E888" s="10"/>
      <c r="F888" s="10"/>
      <c r="G888" s="10"/>
      <c r="H888" s="39"/>
      <c r="I888" s="36"/>
    </row>
    <row r="889" spans="1:9" ht="12.75" customHeight="1" x14ac:dyDescent="0.2">
      <c r="A889" s="36"/>
      <c r="B889" s="36"/>
      <c r="C889" s="36"/>
      <c r="D889" s="39"/>
      <c r="E889" s="10"/>
      <c r="F889" s="10"/>
      <c r="G889" s="10"/>
      <c r="H889" s="39"/>
      <c r="I889" s="36"/>
    </row>
    <row r="890" spans="1:9" ht="12.75" customHeight="1" x14ac:dyDescent="0.2">
      <c r="A890" s="36"/>
      <c r="B890" s="36"/>
      <c r="C890" s="36"/>
      <c r="D890" s="39"/>
      <c r="E890" s="10"/>
      <c r="F890" s="10"/>
      <c r="G890" s="10"/>
      <c r="H890" s="39"/>
      <c r="I890" s="36"/>
    </row>
    <row r="891" spans="1:9" ht="12.75" customHeight="1" x14ac:dyDescent="0.2">
      <c r="A891" s="36"/>
      <c r="B891" s="36"/>
      <c r="C891" s="36"/>
      <c r="D891" s="39"/>
      <c r="E891" s="10"/>
      <c r="F891" s="10"/>
      <c r="G891" s="10"/>
      <c r="H891" s="39"/>
      <c r="I891" s="36"/>
    </row>
    <row r="892" spans="1:9" ht="12.75" customHeight="1" x14ac:dyDescent="0.2">
      <c r="A892" s="36"/>
      <c r="B892" s="36"/>
      <c r="C892" s="36"/>
      <c r="D892" s="39"/>
      <c r="E892" s="10"/>
      <c r="F892" s="10"/>
      <c r="G892" s="10"/>
      <c r="H892" s="39"/>
      <c r="I892" s="36"/>
    </row>
    <row r="893" spans="1:9" ht="12.75" customHeight="1" x14ac:dyDescent="0.2">
      <c r="A893" s="36"/>
      <c r="B893" s="36"/>
      <c r="C893" s="36"/>
      <c r="D893" s="39"/>
      <c r="E893" s="10"/>
      <c r="F893" s="10"/>
      <c r="G893" s="10"/>
      <c r="H893" s="39"/>
      <c r="I893" s="36"/>
    </row>
    <row r="894" spans="1:9" ht="12.75" customHeight="1" x14ac:dyDescent="0.2">
      <c r="A894" s="36"/>
      <c r="B894" s="36"/>
      <c r="C894" s="36"/>
      <c r="D894" s="39"/>
      <c r="E894" s="10"/>
      <c r="F894" s="10"/>
      <c r="G894" s="10"/>
      <c r="H894" s="39"/>
      <c r="I894" s="36"/>
    </row>
    <row r="895" spans="1:9" ht="12.75" customHeight="1" x14ac:dyDescent="0.2">
      <c r="A895" s="36"/>
      <c r="B895" s="36"/>
      <c r="C895" s="36"/>
      <c r="D895" s="39"/>
      <c r="E895" s="10"/>
      <c r="F895" s="10"/>
      <c r="G895" s="10"/>
      <c r="H895" s="39"/>
      <c r="I895" s="36"/>
    </row>
    <row r="896" spans="1:9" ht="12.75" customHeight="1" x14ac:dyDescent="0.2">
      <c r="A896" s="36"/>
      <c r="B896" s="36"/>
      <c r="C896" s="36"/>
      <c r="D896" s="39"/>
      <c r="E896" s="10"/>
      <c r="F896" s="10"/>
      <c r="G896" s="10"/>
      <c r="H896" s="39"/>
      <c r="I896" s="36"/>
    </row>
    <row r="897" spans="1:9" ht="12.75" customHeight="1" x14ac:dyDescent="0.2">
      <c r="A897" s="36"/>
      <c r="B897" s="36"/>
      <c r="C897" s="36"/>
      <c r="D897" s="39"/>
      <c r="E897" s="10"/>
      <c r="F897" s="10"/>
      <c r="G897" s="10"/>
      <c r="H897" s="39"/>
      <c r="I897" s="36"/>
    </row>
    <row r="898" spans="1:9" ht="12.75" customHeight="1" x14ac:dyDescent="0.2">
      <c r="A898" s="36"/>
      <c r="B898" s="36"/>
      <c r="C898" s="36"/>
      <c r="D898" s="39"/>
      <c r="E898" s="10"/>
      <c r="F898" s="10"/>
      <c r="G898" s="10"/>
      <c r="H898" s="39"/>
      <c r="I898" s="36"/>
    </row>
    <row r="899" spans="1:9" ht="12.75" customHeight="1" x14ac:dyDescent="0.2">
      <c r="A899" s="36"/>
      <c r="B899" s="36"/>
      <c r="C899" s="36"/>
      <c r="D899" s="39"/>
      <c r="E899" s="10"/>
      <c r="F899" s="10"/>
      <c r="G899" s="10"/>
      <c r="H899" s="39"/>
      <c r="I899" s="36"/>
    </row>
    <row r="900" spans="1:9" ht="12.75" customHeight="1" x14ac:dyDescent="0.2">
      <c r="A900" s="36"/>
      <c r="B900" s="36"/>
      <c r="C900" s="36"/>
      <c r="D900" s="39"/>
      <c r="E900" s="10"/>
      <c r="F900" s="10"/>
      <c r="G900" s="10"/>
      <c r="H900" s="39"/>
      <c r="I900" s="36"/>
    </row>
    <row r="901" spans="1:9" ht="12.75" customHeight="1" x14ac:dyDescent="0.2">
      <c r="A901" s="36"/>
      <c r="B901" s="36"/>
      <c r="C901" s="36"/>
      <c r="D901" s="39"/>
      <c r="E901" s="10"/>
      <c r="F901" s="10"/>
      <c r="G901" s="10"/>
      <c r="H901" s="39"/>
      <c r="I901" s="36"/>
    </row>
    <row r="902" spans="1:9" ht="12.75" customHeight="1" x14ac:dyDescent="0.2">
      <c r="A902" s="36"/>
      <c r="B902" s="36"/>
      <c r="C902" s="36"/>
      <c r="D902" s="39"/>
      <c r="E902" s="10"/>
      <c r="F902" s="10"/>
      <c r="G902" s="10"/>
      <c r="H902" s="39"/>
      <c r="I902" s="36"/>
    </row>
    <row r="903" spans="1:9" ht="12.75" customHeight="1" x14ac:dyDescent="0.2">
      <c r="A903" s="36"/>
      <c r="B903" s="36"/>
      <c r="C903" s="36"/>
      <c r="D903" s="39"/>
      <c r="E903" s="10"/>
      <c r="F903" s="10"/>
      <c r="G903" s="10"/>
      <c r="H903" s="39"/>
      <c r="I903" s="36"/>
    </row>
    <row r="904" spans="1:9" ht="12.75" customHeight="1" x14ac:dyDescent="0.2">
      <c r="A904" s="36"/>
      <c r="B904" s="36"/>
      <c r="C904" s="36"/>
      <c r="D904" s="39"/>
      <c r="E904" s="10"/>
      <c r="F904" s="10"/>
      <c r="G904" s="10"/>
      <c r="H904" s="39"/>
      <c r="I904" s="36"/>
    </row>
    <row r="905" spans="1:9" ht="12.75" customHeight="1" x14ac:dyDescent="0.2">
      <c r="A905" s="36"/>
      <c r="B905" s="36"/>
      <c r="C905" s="36"/>
      <c r="D905" s="39"/>
      <c r="E905" s="10"/>
      <c r="F905" s="10"/>
      <c r="G905" s="10"/>
      <c r="H905" s="39"/>
      <c r="I905" s="36"/>
    </row>
    <row r="906" spans="1:9" ht="12.75" customHeight="1" x14ac:dyDescent="0.2">
      <c r="A906" s="36"/>
      <c r="B906" s="36"/>
      <c r="C906" s="36"/>
      <c r="D906" s="39"/>
      <c r="E906" s="10"/>
      <c r="F906" s="10"/>
      <c r="G906" s="10"/>
      <c r="H906" s="39"/>
      <c r="I906" s="36"/>
    </row>
    <row r="907" spans="1:9" ht="12.75" customHeight="1" x14ac:dyDescent="0.2">
      <c r="A907" s="36"/>
      <c r="B907" s="36"/>
      <c r="C907" s="36"/>
      <c r="D907" s="39"/>
      <c r="E907" s="10"/>
      <c r="F907" s="10"/>
      <c r="G907" s="10"/>
      <c r="H907" s="39"/>
      <c r="I907" s="36"/>
    </row>
    <row r="908" spans="1:9" ht="12.75" customHeight="1" x14ac:dyDescent="0.2">
      <c r="A908" s="36"/>
      <c r="B908" s="36"/>
      <c r="C908" s="36"/>
      <c r="D908" s="39"/>
      <c r="E908" s="10"/>
      <c r="F908" s="10"/>
      <c r="G908" s="10"/>
      <c r="H908" s="39"/>
      <c r="I908" s="36"/>
    </row>
    <row r="909" spans="1:9" ht="12.75" customHeight="1" x14ac:dyDescent="0.2">
      <c r="A909" s="36"/>
      <c r="B909" s="36"/>
      <c r="C909" s="36"/>
      <c r="D909" s="39"/>
      <c r="E909" s="10"/>
      <c r="F909" s="10"/>
      <c r="G909" s="10"/>
      <c r="H909" s="39"/>
      <c r="I909" s="36"/>
    </row>
    <row r="910" spans="1:9" ht="12.75" customHeight="1" x14ac:dyDescent="0.2">
      <c r="A910" s="36"/>
      <c r="B910" s="36"/>
      <c r="C910" s="36"/>
      <c r="D910" s="39"/>
      <c r="E910" s="10"/>
      <c r="F910" s="10"/>
      <c r="G910" s="10"/>
      <c r="H910" s="39"/>
      <c r="I910" s="36"/>
    </row>
    <row r="911" spans="1:9" ht="12.75" customHeight="1" x14ac:dyDescent="0.2">
      <c r="A911" s="36"/>
      <c r="B911" s="36"/>
      <c r="C911" s="36"/>
      <c r="D911" s="39"/>
      <c r="E911" s="10"/>
      <c r="F911" s="10"/>
      <c r="G911" s="10"/>
      <c r="H911" s="39"/>
      <c r="I911" s="36"/>
    </row>
    <row r="912" spans="1:9" ht="12.75" customHeight="1" x14ac:dyDescent="0.2">
      <c r="A912" s="36"/>
      <c r="B912" s="36"/>
      <c r="C912" s="36"/>
      <c r="D912" s="39"/>
      <c r="E912" s="10"/>
      <c r="F912" s="10"/>
      <c r="G912" s="10"/>
      <c r="H912" s="39"/>
      <c r="I912" s="36"/>
    </row>
    <row r="913" spans="1:9" ht="12.75" customHeight="1" x14ac:dyDescent="0.2">
      <c r="A913" s="36"/>
      <c r="B913" s="36"/>
      <c r="C913" s="36"/>
      <c r="D913" s="39"/>
      <c r="E913" s="10"/>
      <c r="F913" s="10"/>
      <c r="G913" s="10"/>
      <c r="H913" s="39"/>
      <c r="I913" s="36"/>
    </row>
    <row r="914" spans="1:9" ht="12.75" customHeight="1" x14ac:dyDescent="0.2">
      <c r="A914" s="36"/>
      <c r="B914" s="36"/>
      <c r="C914" s="36"/>
      <c r="D914" s="39"/>
      <c r="E914" s="10"/>
      <c r="F914" s="10"/>
      <c r="G914" s="10"/>
      <c r="H914" s="39"/>
      <c r="I914" s="36"/>
    </row>
    <row r="915" spans="1:9" ht="12.75" customHeight="1" x14ac:dyDescent="0.2">
      <c r="A915" s="36"/>
      <c r="B915" s="36"/>
      <c r="C915" s="36"/>
      <c r="D915" s="39"/>
      <c r="E915" s="10"/>
      <c r="F915" s="10"/>
      <c r="G915" s="10"/>
      <c r="H915" s="39"/>
      <c r="I915" s="36"/>
    </row>
    <row r="916" spans="1:9" ht="12.75" customHeight="1" x14ac:dyDescent="0.2">
      <c r="A916" s="36"/>
      <c r="B916" s="36"/>
      <c r="C916" s="36"/>
      <c r="D916" s="39"/>
      <c r="E916" s="10"/>
      <c r="F916" s="10"/>
      <c r="G916" s="10"/>
      <c r="H916" s="39"/>
      <c r="I916" s="36"/>
    </row>
    <row r="917" spans="1:9" ht="12.75" customHeight="1" x14ac:dyDescent="0.2">
      <c r="A917" s="36"/>
      <c r="B917" s="36"/>
      <c r="C917" s="36"/>
      <c r="D917" s="39"/>
      <c r="E917" s="10"/>
      <c r="F917" s="10"/>
      <c r="G917" s="10"/>
      <c r="H917" s="39"/>
      <c r="I917" s="36"/>
    </row>
    <row r="918" spans="1:9" ht="12.75" customHeight="1" x14ac:dyDescent="0.2">
      <c r="A918" s="36"/>
      <c r="B918" s="36"/>
      <c r="C918" s="36"/>
      <c r="D918" s="39"/>
      <c r="E918" s="10"/>
      <c r="F918" s="10"/>
      <c r="G918" s="10"/>
      <c r="H918" s="39"/>
      <c r="I918" s="36"/>
    </row>
    <row r="919" spans="1:9" ht="12.75" customHeight="1" x14ac:dyDescent="0.2">
      <c r="A919" s="36"/>
      <c r="B919" s="36"/>
      <c r="C919" s="36"/>
      <c r="D919" s="39"/>
      <c r="E919" s="10"/>
      <c r="F919" s="10"/>
      <c r="G919" s="10"/>
      <c r="H919" s="39"/>
      <c r="I919" s="36"/>
    </row>
    <row r="920" spans="1:9" ht="12.75" customHeight="1" x14ac:dyDescent="0.2">
      <c r="A920" s="36"/>
      <c r="B920" s="36"/>
      <c r="C920" s="36"/>
      <c r="D920" s="39"/>
      <c r="E920" s="10"/>
      <c r="F920" s="10"/>
      <c r="G920" s="10"/>
      <c r="H920" s="39"/>
      <c r="I920" s="36"/>
    </row>
    <row r="921" spans="1:9" ht="12.75" customHeight="1" x14ac:dyDescent="0.2">
      <c r="A921" s="36"/>
      <c r="B921" s="36"/>
      <c r="C921" s="36"/>
      <c r="D921" s="39"/>
      <c r="E921" s="10"/>
      <c r="F921" s="10"/>
      <c r="G921" s="10"/>
      <c r="H921" s="39"/>
      <c r="I921" s="36"/>
    </row>
    <row r="922" spans="1:9" ht="12.75" customHeight="1" x14ac:dyDescent="0.2">
      <c r="A922" s="36"/>
      <c r="B922" s="36"/>
      <c r="C922" s="36"/>
      <c r="D922" s="39"/>
      <c r="E922" s="10"/>
      <c r="F922" s="10"/>
      <c r="G922" s="10"/>
      <c r="H922" s="39"/>
      <c r="I922" s="36"/>
    </row>
    <row r="923" spans="1:9" ht="12.75" customHeight="1" x14ac:dyDescent="0.2">
      <c r="A923" s="36"/>
      <c r="B923" s="36"/>
      <c r="C923" s="36"/>
      <c r="D923" s="39"/>
      <c r="E923" s="10"/>
      <c r="F923" s="10"/>
      <c r="G923" s="10"/>
      <c r="H923" s="39"/>
      <c r="I923" s="36"/>
    </row>
    <row r="924" spans="1:9" ht="12.75" customHeight="1" x14ac:dyDescent="0.2">
      <c r="A924" s="36"/>
      <c r="B924" s="36"/>
      <c r="C924" s="36"/>
      <c r="D924" s="39"/>
      <c r="E924" s="10"/>
      <c r="F924" s="10"/>
      <c r="G924" s="10"/>
      <c r="H924" s="39"/>
      <c r="I924" s="36"/>
    </row>
    <row r="925" spans="1:9" ht="12.75" customHeight="1" x14ac:dyDescent="0.2">
      <c r="A925" s="36"/>
      <c r="B925" s="36"/>
      <c r="C925" s="36"/>
      <c r="D925" s="39"/>
      <c r="E925" s="10"/>
      <c r="F925" s="10"/>
      <c r="G925" s="10"/>
      <c r="H925" s="39"/>
      <c r="I925" s="36"/>
    </row>
    <row r="926" spans="1:9" ht="12.75" customHeight="1" x14ac:dyDescent="0.2">
      <c r="A926" s="36"/>
      <c r="B926" s="36"/>
      <c r="C926" s="36"/>
      <c r="D926" s="39"/>
      <c r="E926" s="10"/>
      <c r="F926" s="10"/>
      <c r="G926" s="10"/>
      <c r="H926" s="39"/>
      <c r="I926" s="36"/>
    </row>
    <row r="927" spans="1:9" ht="12.75" customHeight="1" x14ac:dyDescent="0.2">
      <c r="A927" s="36"/>
      <c r="B927" s="36"/>
      <c r="C927" s="36"/>
      <c r="D927" s="39"/>
      <c r="E927" s="10"/>
      <c r="F927" s="10"/>
      <c r="G927" s="10"/>
      <c r="H927" s="39"/>
      <c r="I927" s="36"/>
    </row>
    <row r="928" spans="1:9" ht="12.75" customHeight="1" x14ac:dyDescent="0.2">
      <c r="A928" s="36"/>
      <c r="B928" s="36"/>
      <c r="C928" s="36"/>
      <c r="D928" s="39"/>
      <c r="E928" s="10"/>
      <c r="F928" s="10"/>
      <c r="G928" s="10"/>
      <c r="H928" s="39"/>
      <c r="I928" s="36"/>
    </row>
    <row r="929" spans="1:9" ht="12.75" customHeight="1" x14ac:dyDescent="0.2">
      <c r="A929" s="36"/>
      <c r="B929" s="36"/>
      <c r="C929" s="36"/>
      <c r="D929" s="39"/>
      <c r="E929" s="10"/>
      <c r="F929" s="10"/>
      <c r="G929" s="10"/>
      <c r="H929" s="39"/>
      <c r="I929" s="36"/>
    </row>
    <row r="930" spans="1:9" ht="12.75" customHeight="1" x14ac:dyDescent="0.2">
      <c r="A930" s="36"/>
      <c r="B930" s="36"/>
      <c r="C930" s="36"/>
      <c r="D930" s="39"/>
      <c r="E930" s="10"/>
      <c r="F930" s="10"/>
      <c r="G930" s="10"/>
      <c r="H930" s="39"/>
      <c r="I930" s="36"/>
    </row>
    <row r="931" spans="1:9" ht="12.75" customHeight="1" x14ac:dyDescent="0.2">
      <c r="A931" s="36"/>
      <c r="B931" s="36"/>
      <c r="C931" s="36"/>
      <c r="D931" s="39"/>
      <c r="E931" s="10"/>
      <c r="F931" s="10"/>
      <c r="G931" s="10"/>
      <c r="H931" s="39"/>
      <c r="I931" s="36"/>
    </row>
    <row r="932" spans="1:9" ht="12.75" customHeight="1" x14ac:dyDescent="0.2">
      <c r="A932" s="36"/>
      <c r="B932" s="36"/>
      <c r="C932" s="36"/>
      <c r="D932" s="39"/>
      <c r="E932" s="10"/>
      <c r="F932" s="10"/>
      <c r="G932" s="10"/>
      <c r="H932" s="39"/>
      <c r="I932" s="36"/>
    </row>
    <row r="933" spans="1:9" ht="12.75" customHeight="1" x14ac:dyDescent="0.2">
      <c r="A933" s="36"/>
      <c r="B933" s="36"/>
      <c r="C933" s="36"/>
      <c r="D933" s="39"/>
      <c r="E933" s="10"/>
      <c r="F933" s="10"/>
      <c r="G933" s="10"/>
      <c r="H933" s="39"/>
      <c r="I933" s="36"/>
    </row>
    <row r="934" spans="1:9" ht="12.75" customHeight="1" x14ac:dyDescent="0.2">
      <c r="A934" s="36"/>
      <c r="B934" s="36"/>
      <c r="C934" s="36"/>
      <c r="D934" s="39"/>
      <c r="E934" s="10"/>
      <c r="F934" s="10"/>
      <c r="G934" s="10"/>
      <c r="H934" s="39"/>
      <c r="I934" s="36"/>
    </row>
    <row r="935" spans="1:9" ht="12.75" customHeight="1" x14ac:dyDescent="0.2">
      <c r="A935" s="36"/>
      <c r="B935" s="36"/>
      <c r="C935" s="36"/>
      <c r="D935" s="39"/>
      <c r="E935" s="10"/>
      <c r="F935" s="10"/>
      <c r="G935" s="10"/>
      <c r="H935" s="39"/>
      <c r="I935" s="36"/>
    </row>
    <row r="936" spans="1:9" ht="12.75" customHeight="1" x14ac:dyDescent="0.2">
      <c r="A936" s="36"/>
      <c r="B936" s="36"/>
      <c r="C936" s="36"/>
      <c r="D936" s="39"/>
      <c r="E936" s="10"/>
      <c r="F936" s="10"/>
      <c r="G936" s="10"/>
      <c r="H936" s="39"/>
      <c r="I936" s="36"/>
    </row>
    <row r="937" spans="1:9" ht="12.75" customHeight="1" x14ac:dyDescent="0.2">
      <c r="A937" s="36"/>
      <c r="B937" s="36"/>
      <c r="C937" s="36"/>
      <c r="D937" s="39"/>
      <c r="E937" s="10"/>
      <c r="F937" s="10"/>
      <c r="G937" s="10"/>
      <c r="H937" s="39"/>
      <c r="I937" s="36"/>
    </row>
    <row r="938" spans="1:9" ht="12.75" customHeight="1" x14ac:dyDescent="0.2">
      <c r="A938" s="36"/>
      <c r="B938" s="36"/>
      <c r="C938" s="36"/>
      <c r="D938" s="39"/>
      <c r="E938" s="10"/>
      <c r="F938" s="10"/>
      <c r="G938" s="10"/>
      <c r="H938" s="39"/>
      <c r="I938" s="36"/>
    </row>
    <row r="939" spans="1:9" ht="12.75" customHeight="1" x14ac:dyDescent="0.2">
      <c r="A939" s="36"/>
      <c r="B939" s="36"/>
      <c r="C939" s="36"/>
      <c r="D939" s="39"/>
      <c r="E939" s="10"/>
      <c r="F939" s="10"/>
      <c r="G939" s="10"/>
      <c r="H939" s="39"/>
      <c r="I939" s="36"/>
    </row>
    <row r="940" spans="1:9" ht="12.75" customHeight="1" x14ac:dyDescent="0.2">
      <c r="A940" s="36"/>
      <c r="B940" s="36"/>
      <c r="C940" s="36"/>
      <c r="D940" s="39"/>
      <c r="E940" s="10"/>
      <c r="F940" s="10"/>
      <c r="G940" s="10"/>
      <c r="H940" s="39"/>
      <c r="I940" s="36"/>
    </row>
    <row r="941" spans="1:9" ht="12.75" customHeight="1" x14ac:dyDescent="0.2">
      <c r="A941" s="36"/>
      <c r="B941" s="36"/>
      <c r="C941" s="36"/>
      <c r="D941" s="39"/>
      <c r="E941" s="10"/>
      <c r="F941" s="10"/>
      <c r="G941" s="10"/>
      <c r="H941" s="39"/>
      <c r="I941" s="36"/>
    </row>
    <row r="942" spans="1:9" ht="12.75" customHeight="1" x14ac:dyDescent="0.2">
      <c r="A942" s="36"/>
      <c r="B942" s="36"/>
      <c r="C942" s="36"/>
      <c r="D942" s="39"/>
      <c r="E942" s="10"/>
      <c r="F942" s="10"/>
      <c r="G942" s="10"/>
      <c r="H942" s="39"/>
      <c r="I942" s="36"/>
    </row>
    <row r="943" spans="1:9" ht="12.75" customHeight="1" x14ac:dyDescent="0.2">
      <c r="A943" s="36"/>
      <c r="B943" s="36"/>
      <c r="C943" s="36"/>
      <c r="D943" s="39"/>
      <c r="E943" s="10"/>
      <c r="F943" s="10"/>
      <c r="G943" s="10"/>
      <c r="H943" s="39"/>
      <c r="I943" s="36"/>
    </row>
    <row r="944" spans="1:9" ht="12.75" customHeight="1" x14ac:dyDescent="0.2">
      <c r="A944" s="36"/>
      <c r="B944" s="36"/>
      <c r="C944" s="36"/>
      <c r="D944" s="39"/>
      <c r="E944" s="10"/>
      <c r="F944" s="10"/>
      <c r="G944" s="10"/>
      <c r="H944" s="39"/>
      <c r="I944" s="36"/>
    </row>
    <row r="945" spans="1:9" ht="12.75" customHeight="1" x14ac:dyDescent="0.2">
      <c r="A945" s="36"/>
      <c r="B945" s="36"/>
      <c r="C945" s="36"/>
      <c r="D945" s="39"/>
      <c r="E945" s="10"/>
      <c r="F945" s="10"/>
      <c r="G945" s="10"/>
      <c r="H945" s="39"/>
      <c r="I945" s="36"/>
    </row>
    <row r="946" spans="1:9" ht="12.75" customHeight="1" x14ac:dyDescent="0.2">
      <c r="A946" s="36"/>
      <c r="B946" s="36"/>
      <c r="C946" s="36"/>
      <c r="D946" s="39"/>
      <c r="E946" s="10"/>
      <c r="F946" s="10"/>
      <c r="G946" s="10"/>
      <c r="H946" s="39"/>
      <c r="I946" s="36"/>
    </row>
    <row r="947" spans="1:9" ht="12.75" customHeight="1" x14ac:dyDescent="0.2">
      <c r="A947" s="36"/>
      <c r="B947" s="36"/>
      <c r="C947" s="36"/>
      <c r="D947" s="39"/>
      <c r="E947" s="10"/>
      <c r="F947" s="10"/>
      <c r="G947" s="10"/>
      <c r="H947" s="39"/>
      <c r="I947" s="36"/>
    </row>
    <row r="948" spans="1:9" ht="12.75" customHeight="1" x14ac:dyDescent="0.2">
      <c r="A948" s="36"/>
      <c r="B948" s="36"/>
      <c r="C948" s="36"/>
      <c r="D948" s="39"/>
      <c r="E948" s="10"/>
      <c r="F948" s="10"/>
      <c r="G948" s="10"/>
      <c r="H948" s="39"/>
      <c r="I948" s="36"/>
    </row>
    <row r="949" spans="1:9" ht="12.75" customHeight="1" x14ac:dyDescent="0.2">
      <c r="A949" s="36"/>
      <c r="B949" s="36"/>
      <c r="C949" s="36"/>
      <c r="D949" s="39"/>
      <c r="E949" s="10"/>
      <c r="F949" s="10"/>
      <c r="G949" s="10"/>
      <c r="H949" s="39"/>
      <c r="I949" s="36"/>
    </row>
    <row r="950" spans="1:9" ht="12.75" customHeight="1" x14ac:dyDescent="0.2">
      <c r="A950" s="36"/>
      <c r="B950" s="36"/>
      <c r="C950" s="36"/>
      <c r="D950" s="39"/>
      <c r="E950" s="10"/>
      <c r="F950" s="10"/>
      <c r="G950" s="10"/>
      <c r="H950" s="39"/>
      <c r="I950" s="36"/>
    </row>
    <row r="951" spans="1:9" ht="12.75" customHeight="1" x14ac:dyDescent="0.2">
      <c r="A951" s="36"/>
      <c r="B951" s="36"/>
      <c r="C951" s="36"/>
      <c r="D951" s="39"/>
      <c r="E951" s="10"/>
      <c r="F951" s="10"/>
      <c r="G951" s="10"/>
      <c r="H951" s="39"/>
      <c r="I951" s="36"/>
    </row>
    <row r="952" spans="1:9" ht="12.75" customHeight="1" x14ac:dyDescent="0.2">
      <c r="A952" s="36"/>
      <c r="B952" s="36"/>
      <c r="C952" s="36"/>
      <c r="D952" s="39"/>
      <c r="E952" s="10"/>
      <c r="F952" s="10"/>
      <c r="G952" s="10"/>
      <c r="H952" s="39"/>
      <c r="I952" s="36"/>
    </row>
    <row r="953" spans="1:9" ht="12.75" customHeight="1" x14ac:dyDescent="0.2">
      <c r="A953" s="36"/>
      <c r="B953" s="36"/>
      <c r="C953" s="36"/>
      <c r="D953" s="39"/>
      <c r="E953" s="10"/>
      <c r="F953" s="10"/>
      <c r="G953" s="10"/>
      <c r="H953" s="39"/>
      <c r="I953" s="36"/>
    </row>
    <row r="954" spans="1:9" ht="12.75" customHeight="1" x14ac:dyDescent="0.2">
      <c r="A954" s="36"/>
      <c r="B954" s="36"/>
      <c r="C954" s="36"/>
      <c r="D954" s="39"/>
      <c r="E954" s="10"/>
      <c r="F954" s="10"/>
      <c r="G954" s="10"/>
      <c r="H954" s="39"/>
      <c r="I954" s="36"/>
    </row>
    <row r="955" spans="1:9" ht="12.75" customHeight="1" x14ac:dyDescent="0.2">
      <c r="A955" s="36"/>
      <c r="B955" s="36"/>
      <c r="C955" s="36"/>
      <c r="D955" s="39"/>
      <c r="E955" s="10"/>
      <c r="F955" s="10"/>
      <c r="G955" s="10"/>
      <c r="H955" s="39"/>
      <c r="I955" s="36"/>
    </row>
    <row r="956" spans="1:9" ht="12.75" customHeight="1" x14ac:dyDescent="0.2">
      <c r="A956" s="36"/>
      <c r="B956" s="36"/>
      <c r="C956" s="36"/>
      <c r="D956" s="39"/>
      <c r="E956" s="10"/>
      <c r="F956" s="10"/>
      <c r="G956" s="10"/>
      <c r="H956" s="39"/>
      <c r="I956" s="36"/>
    </row>
    <row r="957" spans="1:9" ht="12.75" customHeight="1" x14ac:dyDescent="0.2">
      <c r="A957" s="36"/>
      <c r="B957" s="36"/>
      <c r="C957" s="36"/>
      <c r="D957" s="39"/>
      <c r="E957" s="10"/>
      <c r="F957" s="10"/>
      <c r="G957" s="10"/>
      <c r="H957" s="39"/>
      <c r="I957" s="36"/>
    </row>
    <row r="958" spans="1:9" ht="12.75" customHeight="1" x14ac:dyDescent="0.2">
      <c r="A958" s="36"/>
      <c r="B958" s="36"/>
      <c r="C958" s="36"/>
      <c r="D958" s="39"/>
      <c r="E958" s="10"/>
      <c r="F958" s="10"/>
      <c r="G958" s="10"/>
      <c r="H958" s="39"/>
      <c r="I958" s="36"/>
    </row>
    <row r="959" spans="1:9" ht="12.75" customHeight="1" x14ac:dyDescent="0.2">
      <c r="A959" s="36"/>
      <c r="B959" s="36"/>
      <c r="C959" s="36"/>
      <c r="D959" s="39"/>
      <c r="E959" s="10"/>
      <c r="F959" s="10"/>
      <c r="G959" s="10"/>
      <c r="H959" s="39"/>
      <c r="I959" s="36"/>
    </row>
    <row r="960" spans="1:9" ht="12.75" customHeight="1" x14ac:dyDescent="0.2">
      <c r="A960" s="36"/>
      <c r="B960" s="36"/>
      <c r="C960" s="36"/>
      <c r="D960" s="39"/>
      <c r="E960" s="10"/>
      <c r="F960" s="10"/>
      <c r="G960" s="10"/>
      <c r="H960" s="39"/>
      <c r="I960" s="36"/>
    </row>
    <row r="961" spans="1:9" ht="12.75" customHeight="1" x14ac:dyDescent="0.2">
      <c r="A961" s="36"/>
      <c r="B961" s="36"/>
      <c r="C961" s="36"/>
      <c r="D961" s="39"/>
      <c r="E961" s="10"/>
      <c r="F961" s="10"/>
      <c r="G961" s="10"/>
      <c r="H961" s="39"/>
      <c r="I961" s="36"/>
    </row>
    <row r="962" spans="1:9" ht="12.75" customHeight="1" x14ac:dyDescent="0.2">
      <c r="A962" s="36"/>
      <c r="B962" s="36"/>
      <c r="C962" s="36"/>
      <c r="D962" s="39"/>
      <c r="E962" s="10"/>
      <c r="F962" s="10"/>
      <c r="G962" s="10"/>
      <c r="H962" s="39"/>
      <c r="I962" s="36"/>
    </row>
    <row r="963" spans="1:9" ht="12.75" customHeight="1" x14ac:dyDescent="0.2">
      <c r="A963" s="36"/>
      <c r="B963" s="36"/>
      <c r="C963" s="36"/>
      <c r="D963" s="39"/>
      <c r="E963" s="10"/>
      <c r="F963" s="10"/>
      <c r="G963" s="10"/>
      <c r="H963" s="39"/>
      <c r="I963" s="36"/>
    </row>
    <row r="964" spans="1:9" ht="12.75" customHeight="1" x14ac:dyDescent="0.2">
      <c r="A964" s="36"/>
      <c r="B964" s="36"/>
      <c r="C964" s="36"/>
      <c r="D964" s="39"/>
      <c r="E964" s="10"/>
      <c r="F964" s="10"/>
      <c r="G964" s="10"/>
      <c r="H964" s="39"/>
      <c r="I964" s="36"/>
    </row>
    <row r="965" spans="1:9" ht="12.75" customHeight="1" x14ac:dyDescent="0.2">
      <c r="A965" s="36"/>
      <c r="B965" s="36"/>
      <c r="C965" s="36"/>
      <c r="D965" s="39"/>
      <c r="E965" s="10"/>
      <c r="F965" s="10"/>
      <c r="G965" s="10"/>
      <c r="H965" s="39"/>
      <c r="I965" s="36"/>
    </row>
    <row r="966" spans="1:9" ht="12.75" customHeight="1" x14ac:dyDescent="0.2">
      <c r="A966" s="36"/>
      <c r="B966" s="36"/>
      <c r="C966" s="36"/>
      <c r="D966" s="39"/>
      <c r="E966" s="10"/>
      <c r="F966" s="10"/>
      <c r="G966" s="10"/>
      <c r="H966" s="39"/>
      <c r="I966" s="36"/>
    </row>
    <row r="967" spans="1:9" ht="12.75" customHeight="1" x14ac:dyDescent="0.2">
      <c r="A967" s="36"/>
      <c r="B967" s="36"/>
      <c r="C967" s="36"/>
      <c r="D967" s="39"/>
      <c r="E967" s="10"/>
      <c r="F967" s="10"/>
      <c r="G967" s="10"/>
      <c r="H967" s="39"/>
      <c r="I967" s="36"/>
    </row>
    <row r="968" spans="1:9" ht="12.75" customHeight="1" x14ac:dyDescent="0.2">
      <c r="A968" s="36"/>
      <c r="B968" s="36"/>
      <c r="C968" s="36"/>
      <c r="D968" s="39"/>
      <c r="E968" s="10"/>
      <c r="F968" s="10"/>
      <c r="G968" s="10"/>
      <c r="H968" s="39"/>
      <c r="I968" s="36"/>
    </row>
    <row r="969" spans="1:9" ht="12.75" customHeight="1" x14ac:dyDescent="0.2">
      <c r="A969" s="36"/>
      <c r="B969" s="36"/>
      <c r="C969" s="36"/>
      <c r="D969" s="39"/>
      <c r="E969" s="10"/>
      <c r="F969" s="10"/>
      <c r="G969" s="10"/>
      <c r="H969" s="39"/>
      <c r="I969" s="36"/>
    </row>
    <row r="970" spans="1:9" ht="12.75" customHeight="1" x14ac:dyDescent="0.2">
      <c r="A970" s="36"/>
      <c r="B970" s="36"/>
      <c r="C970" s="36"/>
      <c r="D970" s="39"/>
      <c r="E970" s="10"/>
      <c r="F970" s="10"/>
      <c r="G970" s="10"/>
      <c r="H970" s="39"/>
      <c r="I970" s="36"/>
    </row>
    <row r="971" spans="1:9" ht="12.75" customHeight="1" x14ac:dyDescent="0.2">
      <c r="A971" s="36"/>
      <c r="B971" s="36"/>
      <c r="C971" s="36"/>
      <c r="D971" s="39"/>
      <c r="E971" s="10"/>
      <c r="F971" s="10"/>
      <c r="G971" s="10"/>
      <c r="H971" s="39"/>
      <c r="I971" s="36"/>
    </row>
    <row r="972" spans="1:9" ht="12.75" customHeight="1" x14ac:dyDescent="0.2">
      <c r="A972" s="36"/>
      <c r="B972" s="36"/>
      <c r="C972" s="36"/>
      <c r="D972" s="39"/>
      <c r="E972" s="10"/>
      <c r="F972" s="10"/>
      <c r="G972" s="10"/>
      <c r="H972" s="39"/>
      <c r="I972" s="36"/>
    </row>
    <row r="973" spans="1:9" ht="12.75" customHeight="1" x14ac:dyDescent="0.2">
      <c r="A973" s="36"/>
      <c r="B973" s="36"/>
      <c r="C973" s="36"/>
      <c r="D973" s="39"/>
      <c r="E973" s="10"/>
      <c r="F973" s="10"/>
      <c r="G973" s="10"/>
      <c r="H973" s="39"/>
      <c r="I973" s="36"/>
    </row>
    <row r="974" spans="1:9" ht="12.75" customHeight="1" x14ac:dyDescent="0.2">
      <c r="A974" s="36"/>
      <c r="B974" s="36"/>
      <c r="C974" s="36"/>
      <c r="D974" s="39"/>
      <c r="E974" s="10"/>
      <c r="F974" s="10"/>
      <c r="G974" s="10"/>
      <c r="H974" s="39"/>
      <c r="I974" s="36"/>
    </row>
    <row r="975" spans="1:9" ht="12.75" customHeight="1" x14ac:dyDescent="0.2">
      <c r="A975" s="36"/>
      <c r="B975" s="36"/>
      <c r="C975" s="36"/>
      <c r="D975" s="39"/>
      <c r="E975" s="10"/>
      <c r="F975" s="10"/>
      <c r="G975" s="10"/>
      <c r="H975" s="39"/>
      <c r="I975" s="36"/>
    </row>
    <row r="976" spans="1:9" ht="12.75" customHeight="1" x14ac:dyDescent="0.2">
      <c r="A976" s="36"/>
      <c r="B976" s="36"/>
      <c r="C976" s="36"/>
      <c r="D976" s="39"/>
      <c r="E976" s="10"/>
      <c r="F976" s="10"/>
      <c r="G976" s="10"/>
      <c r="H976" s="39"/>
      <c r="I976" s="36"/>
    </row>
    <row r="977" spans="1:9" ht="12.75" customHeight="1" x14ac:dyDescent="0.2">
      <c r="A977" s="36"/>
      <c r="B977" s="36"/>
      <c r="C977" s="36"/>
      <c r="D977" s="39"/>
      <c r="E977" s="10"/>
      <c r="F977" s="10"/>
      <c r="G977" s="10"/>
      <c r="H977" s="39"/>
      <c r="I977" s="36"/>
    </row>
    <row r="978" spans="1:9" ht="12.75" customHeight="1" x14ac:dyDescent="0.2">
      <c r="A978" s="36"/>
      <c r="B978" s="36"/>
      <c r="C978" s="36"/>
      <c r="D978" s="39"/>
      <c r="E978" s="10"/>
      <c r="F978" s="10"/>
      <c r="G978" s="10"/>
      <c r="H978" s="39"/>
      <c r="I978" s="36"/>
    </row>
    <row r="979" spans="1:9" ht="12.75" customHeight="1" x14ac:dyDescent="0.2">
      <c r="A979" s="36"/>
      <c r="B979" s="36"/>
      <c r="C979" s="36"/>
      <c r="D979" s="39"/>
      <c r="E979" s="10"/>
      <c r="F979" s="10"/>
      <c r="G979" s="10"/>
      <c r="H979" s="39"/>
      <c r="I979" s="36"/>
    </row>
    <row r="980" spans="1:9" ht="12.75" customHeight="1" x14ac:dyDescent="0.2">
      <c r="A980" s="36"/>
      <c r="B980" s="36"/>
      <c r="C980" s="36"/>
      <c r="D980" s="39"/>
      <c r="E980" s="10"/>
      <c r="F980" s="10"/>
      <c r="G980" s="10"/>
      <c r="H980" s="39"/>
      <c r="I980" s="36"/>
    </row>
    <row r="981" spans="1:9" ht="12.75" customHeight="1" x14ac:dyDescent="0.2">
      <c r="A981" s="36"/>
      <c r="B981" s="36"/>
      <c r="C981" s="36"/>
      <c r="D981" s="39"/>
      <c r="E981" s="10"/>
      <c r="F981" s="10"/>
      <c r="G981" s="10"/>
      <c r="H981" s="39"/>
      <c r="I981" s="36"/>
    </row>
    <row r="982" spans="1:9" ht="12.75" customHeight="1" x14ac:dyDescent="0.2">
      <c r="A982" s="36"/>
      <c r="B982" s="36"/>
      <c r="C982" s="36"/>
      <c r="D982" s="39"/>
      <c r="E982" s="10"/>
      <c r="F982" s="10"/>
      <c r="G982" s="10"/>
      <c r="H982" s="39"/>
      <c r="I982" s="36"/>
    </row>
    <row r="983" spans="1:9" ht="12.75" customHeight="1" x14ac:dyDescent="0.2">
      <c r="A983" s="36"/>
      <c r="B983" s="36"/>
      <c r="C983" s="36"/>
      <c r="D983" s="39"/>
      <c r="E983" s="10"/>
      <c r="F983" s="10"/>
      <c r="G983" s="10"/>
      <c r="H983" s="39"/>
      <c r="I983" s="36"/>
    </row>
    <row r="984" spans="1:9" ht="12.75" customHeight="1" x14ac:dyDescent="0.2">
      <c r="A984" s="36"/>
      <c r="B984" s="36"/>
      <c r="C984" s="36"/>
      <c r="D984" s="39"/>
      <c r="E984" s="10"/>
      <c r="F984" s="10"/>
      <c r="G984" s="10"/>
      <c r="H984" s="39"/>
      <c r="I984" s="36"/>
    </row>
    <row r="985" spans="1:9" ht="12.75" customHeight="1" x14ac:dyDescent="0.2">
      <c r="A985" s="36"/>
      <c r="B985" s="36"/>
      <c r="C985" s="36"/>
      <c r="D985" s="39"/>
      <c r="E985" s="10"/>
      <c r="F985" s="10"/>
      <c r="G985" s="10"/>
      <c r="H985" s="39"/>
      <c r="I985" s="36"/>
    </row>
    <row r="986" spans="1:9" ht="12.75" customHeight="1" x14ac:dyDescent="0.2">
      <c r="A986" s="36"/>
      <c r="B986" s="36"/>
      <c r="C986" s="36"/>
      <c r="D986" s="39"/>
      <c r="E986" s="10"/>
      <c r="F986" s="10"/>
      <c r="G986" s="10"/>
      <c r="H986" s="39"/>
      <c r="I986" s="36"/>
    </row>
    <row r="987" spans="1:9" ht="12.75" customHeight="1" x14ac:dyDescent="0.2">
      <c r="A987" s="36"/>
      <c r="B987" s="36"/>
      <c r="C987" s="36"/>
      <c r="D987" s="39"/>
      <c r="E987" s="10"/>
      <c r="F987" s="10"/>
      <c r="G987" s="10"/>
      <c r="H987" s="39"/>
      <c r="I987" s="36"/>
    </row>
    <row r="988" spans="1:9" ht="12.75" customHeight="1" x14ac:dyDescent="0.2">
      <c r="A988" s="36"/>
      <c r="B988" s="36"/>
      <c r="C988" s="36"/>
      <c r="D988" s="39"/>
      <c r="E988" s="10"/>
      <c r="F988" s="10"/>
      <c r="G988" s="10"/>
      <c r="H988" s="39"/>
      <c r="I988" s="36"/>
    </row>
    <row r="989" spans="1:9" ht="12.75" customHeight="1" x14ac:dyDescent="0.2">
      <c r="A989" s="36"/>
      <c r="B989" s="36"/>
      <c r="C989" s="36"/>
      <c r="D989" s="39"/>
      <c r="E989" s="10"/>
      <c r="F989" s="10"/>
      <c r="G989" s="10"/>
      <c r="H989" s="39"/>
      <c r="I989" s="36"/>
    </row>
    <row r="990" spans="1:9" ht="12.75" customHeight="1" x14ac:dyDescent="0.2">
      <c r="A990" s="36"/>
      <c r="B990" s="36"/>
      <c r="C990" s="36"/>
      <c r="D990" s="39"/>
      <c r="E990" s="10"/>
      <c r="F990" s="10"/>
      <c r="G990" s="10"/>
      <c r="H990" s="39"/>
      <c r="I990" s="36"/>
    </row>
    <row r="991" spans="1:9" ht="12.75" customHeight="1" x14ac:dyDescent="0.2">
      <c r="A991" s="36"/>
      <c r="B991" s="36"/>
      <c r="C991" s="36"/>
      <c r="D991" s="39"/>
      <c r="E991" s="10"/>
      <c r="F991" s="10"/>
      <c r="G991" s="10"/>
      <c r="H991" s="39"/>
      <c r="I991" s="36"/>
    </row>
    <row r="992" spans="1:9" ht="12.75" customHeight="1" x14ac:dyDescent="0.2">
      <c r="A992" s="36"/>
      <c r="B992" s="36"/>
      <c r="C992" s="36"/>
      <c r="D992" s="39"/>
      <c r="E992" s="10"/>
      <c r="F992" s="10"/>
      <c r="G992" s="10"/>
      <c r="H992" s="39"/>
      <c r="I992" s="36"/>
    </row>
    <row r="993" spans="1:9" ht="12.75" customHeight="1" x14ac:dyDescent="0.2">
      <c r="A993" s="36"/>
      <c r="B993" s="36"/>
      <c r="C993" s="36"/>
      <c r="D993" s="39"/>
      <c r="E993" s="10"/>
      <c r="F993" s="10"/>
      <c r="G993" s="10"/>
      <c r="H993" s="39"/>
      <c r="I993" s="36"/>
    </row>
    <row r="994" spans="1:9" ht="12.75" customHeight="1" x14ac:dyDescent="0.2">
      <c r="A994" s="36"/>
      <c r="B994" s="36"/>
      <c r="C994" s="36"/>
      <c r="D994" s="39"/>
      <c r="E994" s="10"/>
      <c r="F994" s="10"/>
      <c r="G994" s="10"/>
      <c r="H994" s="39"/>
      <c r="I994" s="36"/>
    </row>
    <row r="995" spans="1:9" ht="12.75" customHeight="1" x14ac:dyDescent="0.2">
      <c r="A995" s="36"/>
      <c r="B995" s="36"/>
      <c r="C995" s="36"/>
      <c r="D995" s="39"/>
      <c r="E995" s="10"/>
      <c r="F995" s="10"/>
      <c r="G995" s="10"/>
      <c r="H995" s="39"/>
      <c r="I995" s="36"/>
    </row>
    <row r="996" spans="1:9" ht="12.75" customHeight="1" x14ac:dyDescent="0.2">
      <c r="A996" s="36"/>
      <c r="B996" s="36"/>
      <c r="C996" s="36"/>
      <c r="D996" s="39"/>
      <c r="E996" s="10"/>
      <c r="F996" s="10"/>
      <c r="G996" s="10"/>
      <c r="H996" s="39"/>
      <c r="I996" s="36"/>
    </row>
    <row r="997" spans="1:9" ht="12.75" customHeight="1" x14ac:dyDescent="0.2">
      <c r="A997" s="36"/>
      <c r="B997" s="36"/>
      <c r="C997" s="36"/>
      <c r="D997" s="39"/>
      <c r="E997" s="10"/>
      <c r="F997" s="10"/>
      <c r="G997" s="10"/>
      <c r="H997" s="39"/>
      <c r="I997" s="36"/>
    </row>
    <row r="998" spans="1:9" ht="12.75" customHeight="1" x14ac:dyDescent="0.2">
      <c r="A998" s="36"/>
      <c r="B998" s="36"/>
      <c r="C998" s="36"/>
      <c r="D998" s="39"/>
      <c r="E998" s="10"/>
      <c r="F998" s="10"/>
      <c r="G998" s="10"/>
      <c r="H998" s="39"/>
      <c r="I998" s="36"/>
    </row>
    <row r="999" spans="1:9" ht="12.75" customHeight="1" x14ac:dyDescent="0.2">
      <c r="A999" s="36"/>
      <c r="B999" s="36"/>
      <c r="C999" s="36"/>
      <c r="D999" s="39"/>
      <c r="E999" s="10"/>
      <c r="F999" s="10"/>
      <c r="G999" s="10"/>
      <c r="H999" s="39"/>
      <c r="I999" s="36"/>
    </row>
    <row r="1000" spans="1:9" ht="12.75" customHeight="1" x14ac:dyDescent="0.2">
      <c r="A1000" s="36"/>
      <c r="B1000" s="36"/>
      <c r="C1000" s="36"/>
      <c r="D1000" s="39"/>
      <c r="E1000" s="10"/>
      <c r="F1000" s="10"/>
      <c r="G1000" s="10"/>
      <c r="H1000" s="39"/>
      <c r="I1000" s="36"/>
    </row>
  </sheetData>
  <mergeCells count="1">
    <mergeCell ref="B1:H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opLeftCell="A31" zoomScale="244" zoomScaleNormal="244" workbookViewId="0">
      <selection activeCell="H51" sqref="H51"/>
    </sheetView>
  </sheetViews>
  <sheetFormatPr defaultColWidth="12.5703125" defaultRowHeight="15" customHeight="1" x14ac:dyDescent="0.2"/>
  <cols>
    <col min="1" max="1" width="13.28515625" customWidth="1"/>
    <col min="2" max="2" width="11.5703125" hidden="1" customWidth="1"/>
    <col min="3" max="3" width="14.42578125" hidden="1" customWidth="1"/>
    <col min="4" max="4" width="16.85546875" hidden="1" customWidth="1"/>
    <col min="5" max="6" width="15.140625" customWidth="1"/>
    <col min="7" max="7" width="31.28515625" hidden="1" customWidth="1"/>
    <col min="8" max="8" width="7.7109375" bestFit="1" customWidth="1"/>
    <col min="9" max="9" width="14.28515625" customWidth="1"/>
    <col min="10" max="10" width="31.28515625" hidden="1" customWidth="1"/>
    <col min="11" max="11" width="9.28515625" bestFit="1" customWidth="1"/>
    <col min="12" max="12" width="13.85546875" customWidth="1"/>
    <col min="13" max="13" width="31.28515625" hidden="1" customWidth="1"/>
    <col min="14" max="14" width="9.28515625" bestFit="1" customWidth="1"/>
    <col min="15" max="15" width="16" customWidth="1"/>
    <col min="16" max="16" width="9.42578125" customWidth="1"/>
    <col min="17" max="17" width="9.7109375" customWidth="1"/>
    <col min="18" max="18" width="10.42578125" customWidth="1"/>
    <col min="19" max="19" width="20.85546875" customWidth="1"/>
    <col min="20" max="20" width="6.7109375" customWidth="1"/>
    <col min="21" max="21" width="6.42578125" customWidth="1"/>
    <col min="22" max="26" width="8.5703125" customWidth="1"/>
  </cols>
  <sheetData>
    <row r="1" spans="1:21" ht="12" customHeight="1" x14ac:dyDescent="0.2">
      <c r="A1" s="68"/>
      <c r="B1" s="68"/>
      <c r="C1" s="69"/>
      <c r="D1" s="70"/>
      <c r="E1" s="18"/>
      <c r="F1" s="10"/>
      <c r="G1" s="10"/>
      <c r="H1" s="10"/>
      <c r="I1" s="10"/>
      <c r="J1" s="71"/>
      <c r="K1" s="72"/>
      <c r="L1" s="21"/>
      <c r="M1" s="10"/>
      <c r="N1" s="10"/>
      <c r="O1" s="10"/>
      <c r="S1" s="73"/>
      <c r="T1" s="74"/>
      <c r="U1" s="10"/>
    </row>
    <row r="2" spans="1:21" ht="12" customHeight="1" x14ac:dyDescent="0.25">
      <c r="A2" s="75" t="s">
        <v>35</v>
      </c>
      <c r="B2" s="75"/>
      <c r="C2" s="76"/>
      <c r="D2" s="77"/>
      <c r="E2" s="19"/>
      <c r="F2" s="78"/>
      <c r="O2" s="21"/>
      <c r="T2" s="74"/>
      <c r="U2" s="10"/>
    </row>
    <row r="3" spans="1:21" ht="12" customHeight="1" x14ac:dyDescent="0.2">
      <c r="C3" s="10"/>
      <c r="D3" s="39"/>
      <c r="E3" s="18"/>
      <c r="T3" s="74"/>
      <c r="U3" s="10"/>
    </row>
    <row r="4" spans="1:21" ht="14.25" customHeight="1" x14ac:dyDescent="0.2">
      <c r="A4" s="285" t="s">
        <v>36</v>
      </c>
      <c r="B4" s="79"/>
      <c r="C4" s="80"/>
      <c r="D4" s="81"/>
      <c r="E4" s="287" t="s">
        <v>106</v>
      </c>
      <c r="F4" s="285" t="s">
        <v>105</v>
      </c>
      <c r="G4" s="285" t="s">
        <v>37</v>
      </c>
      <c r="H4" s="79"/>
      <c r="I4" s="285" t="s">
        <v>38</v>
      </c>
      <c r="J4" s="285" t="s">
        <v>39</v>
      </c>
      <c r="K4" s="79"/>
      <c r="L4" s="285" t="s">
        <v>40</v>
      </c>
      <c r="M4" s="285" t="s">
        <v>41</v>
      </c>
      <c r="N4" s="79"/>
      <c r="O4" s="285" t="s">
        <v>42</v>
      </c>
      <c r="P4" s="286" t="s">
        <v>43</v>
      </c>
      <c r="Q4" s="274"/>
      <c r="R4" s="275"/>
      <c r="S4" s="291" t="s">
        <v>44</v>
      </c>
      <c r="T4" s="292" t="s">
        <v>45</v>
      </c>
      <c r="U4" s="10"/>
    </row>
    <row r="5" spans="1:21" ht="17.25" customHeight="1" x14ac:dyDescent="0.2">
      <c r="A5" s="269"/>
      <c r="B5" s="289" t="s">
        <v>107</v>
      </c>
      <c r="C5" s="290" t="s">
        <v>46</v>
      </c>
      <c r="D5" s="288" t="s">
        <v>47</v>
      </c>
      <c r="E5" s="269"/>
      <c r="F5" s="269"/>
      <c r="G5" s="269"/>
      <c r="H5" s="82"/>
      <c r="I5" s="269"/>
      <c r="J5" s="269"/>
      <c r="K5" s="82"/>
      <c r="L5" s="269"/>
      <c r="M5" s="269"/>
      <c r="N5" s="82"/>
      <c r="O5" s="269"/>
      <c r="P5" s="293" t="s">
        <v>48</v>
      </c>
      <c r="Q5" s="294" t="s">
        <v>49</v>
      </c>
      <c r="R5" s="295" t="s">
        <v>12</v>
      </c>
      <c r="S5" s="269"/>
      <c r="T5" s="269"/>
      <c r="U5" s="10"/>
    </row>
    <row r="6" spans="1:21" ht="20.25" customHeight="1" thickBot="1" x14ac:dyDescent="0.25">
      <c r="A6" s="270"/>
      <c r="B6" s="270"/>
      <c r="C6" s="270"/>
      <c r="D6" s="270"/>
      <c r="E6" s="270"/>
      <c r="F6" s="270"/>
      <c r="G6" s="270"/>
      <c r="H6" s="83"/>
      <c r="I6" s="270"/>
      <c r="J6" s="270"/>
      <c r="K6" s="83"/>
      <c r="L6" s="270"/>
      <c r="M6" s="270"/>
      <c r="N6" s="83"/>
      <c r="O6" s="270"/>
      <c r="P6" s="279"/>
      <c r="Q6" s="281"/>
      <c r="R6" s="283"/>
      <c r="S6" s="270"/>
      <c r="T6" s="270"/>
      <c r="U6" s="10"/>
    </row>
    <row r="7" spans="1:21" ht="12" customHeight="1" x14ac:dyDescent="0.2">
      <c r="A7" s="18" t="s">
        <v>50</v>
      </c>
      <c r="C7" s="10"/>
      <c r="D7" s="39"/>
      <c r="E7" s="87"/>
      <c r="T7" s="74"/>
      <c r="U7" s="10"/>
    </row>
    <row r="8" spans="1:21" ht="12" customHeight="1" x14ac:dyDescent="0.25">
      <c r="A8" s="84" t="s">
        <v>51</v>
      </c>
      <c r="B8" s="84">
        <v>1216824</v>
      </c>
      <c r="C8" s="85"/>
      <c r="D8" s="86">
        <f>B8</f>
        <v>1216824</v>
      </c>
      <c r="E8" s="87">
        <v>1266714</v>
      </c>
      <c r="F8" s="88">
        <f>ROUND($E8*(1+Summary!$C$3)/3,0)*3</f>
        <v>1317384</v>
      </c>
      <c r="G8" s="89">
        <f t="shared" ref="G8:G19" si="0">ROUND((B8/8*3)/3,0)*3</f>
        <v>456309</v>
      </c>
      <c r="H8" s="89">
        <f t="shared" ref="H8:I8" si="1">ROUND((E8/8*3)/3,0)*3</f>
        <v>475017</v>
      </c>
      <c r="I8" s="89">
        <f t="shared" si="1"/>
        <v>494019</v>
      </c>
      <c r="J8" s="89">
        <f t="shared" ref="J8:J19" si="2">ROUND((B8/8*5)/3,0)*3</f>
        <v>760515</v>
      </c>
      <c r="K8" s="89">
        <f t="shared" ref="K8:L8" si="3">ROUND((E8/8*5)/3,0)*3</f>
        <v>791697</v>
      </c>
      <c r="L8" s="89">
        <f t="shared" si="3"/>
        <v>823365</v>
      </c>
      <c r="M8" s="89">
        <f t="shared" ref="M8:M19" si="4">ROUND((B8/8*6)/3,0)*3</f>
        <v>912618</v>
      </c>
      <c r="N8" s="89">
        <f t="shared" ref="N8:O8" si="5">ROUND((E8/8*6)/3,0)*3</f>
        <v>950037</v>
      </c>
      <c r="O8" s="89">
        <f t="shared" si="5"/>
        <v>988038</v>
      </c>
      <c r="P8" s="90"/>
      <c r="Q8" s="91"/>
      <c r="R8" s="89">
        <f t="shared" ref="R8:R19" si="6">P8+Q8</f>
        <v>0</v>
      </c>
      <c r="S8" s="92">
        <f t="shared" ref="S8:S19" si="7">(F8-E8)*R8</f>
        <v>0</v>
      </c>
      <c r="T8" s="93">
        <f t="shared" ref="T8:T19" si="8">(F8-E8)/E8</f>
        <v>4.0001136799624859E-2</v>
      </c>
      <c r="U8" s="10"/>
    </row>
    <row r="9" spans="1:21" ht="12" customHeight="1" x14ac:dyDescent="0.25">
      <c r="A9" s="84" t="s">
        <v>52</v>
      </c>
      <c r="B9" s="84">
        <v>1235076</v>
      </c>
      <c r="C9" s="85">
        <f t="shared" ref="C9:C19" si="9">D9/D8-1</f>
        <v>1.4999999999999902E-2</v>
      </c>
      <c r="D9" s="86">
        <f t="shared" ref="D9:D19" si="10">D8*1.015</f>
        <v>1235076.3599999999</v>
      </c>
      <c r="E9" s="87">
        <v>1285713</v>
      </c>
      <c r="F9" s="88">
        <f>ROUND($E9*(1+Summary!$C$3)/3,0)*3</f>
        <v>1337142</v>
      </c>
      <c r="G9" s="89">
        <f t="shared" si="0"/>
        <v>463155</v>
      </c>
      <c r="H9" s="89">
        <f t="shared" ref="H9:I9" si="11">ROUND((E9/8*3)/3,0)*3</f>
        <v>482142</v>
      </c>
      <c r="I9" s="89">
        <f t="shared" si="11"/>
        <v>501429</v>
      </c>
      <c r="J9" s="89">
        <f t="shared" si="2"/>
        <v>771924</v>
      </c>
      <c r="K9" s="89">
        <f t="shared" ref="K9:L9" si="12">ROUND((E9/8*5)/3,0)*3</f>
        <v>803571</v>
      </c>
      <c r="L9" s="89">
        <f t="shared" si="12"/>
        <v>835713</v>
      </c>
      <c r="M9" s="89">
        <f t="shared" si="4"/>
        <v>926307</v>
      </c>
      <c r="N9" s="89">
        <f t="shared" ref="N9:O9" si="13">ROUND((E9/8*6)/3,0)*3</f>
        <v>964284</v>
      </c>
      <c r="O9" s="89">
        <f t="shared" si="13"/>
        <v>1002858</v>
      </c>
      <c r="P9" s="90"/>
      <c r="Q9" s="91"/>
      <c r="R9" s="89">
        <f t="shared" si="6"/>
        <v>0</v>
      </c>
      <c r="S9" s="92">
        <f t="shared" si="7"/>
        <v>0</v>
      </c>
      <c r="T9" s="93">
        <f t="shared" si="8"/>
        <v>4.0000373333706665E-2</v>
      </c>
      <c r="U9" s="10">
        <f t="shared" ref="U9:U19" si="14">F9/F8-1</f>
        <v>1.499790493887887E-2</v>
      </c>
    </row>
    <row r="10" spans="1:21" ht="12" customHeight="1" x14ac:dyDescent="0.25">
      <c r="A10" s="84" t="s">
        <v>2</v>
      </c>
      <c r="B10" s="84">
        <v>1253601</v>
      </c>
      <c r="C10" s="85">
        <f t="shared" si="9"/>
        <v>1.4999999999999902E-2</v>
      </c>
      <c r="D10" s="86">
        <f t="shared" si="10"/>
        <v>1253602.5053999997</v>
      </c>
      <c r="E10" s="87">
        <v>1305000</v>
      </c>
      <c r="F10" s="88">
        <f>ROUND($E10*(1+Summary!$C$3)/3,0)*3</f>
        <v>1357200</v>
      </c>
      <c r="G10" s="89">
        <f t="shared" si="0"/>
        <v>470100</v>
      </c>
      <c r="H10" s="89">
        <f t="shared" ref="H10:I10" si="15">ROUND((E10/8*3)/3,0)*3</f>
        <v>489375</v>
      </c>
      <c r="I10" s="89">
        <f t="shared" si="15"/>
        <v>508950</v>
      </c>
      <c r="J10" s="89">
        <f t="shared" si="2"/>
        <v>783501</v>
      </c>
      <c r="K10" s="89">
        <f t="shared" ref="K10:L10" si="16">ROUND((E10/8*5)/3,0)*3</f>
        <v>815625</v>
      </c>
      <c r="L10" s="89">
        <f t="shared" si="16"/>
        <v>848250</v>
      </c>
      <c r="M10" s="89">
        <f t="shared" si="4"/>
        <v>940200</v>
      </c>
      <c r="N10" s="89">
        <f t="shared" ref="N10:O10" si="17">ROUND((E10/8*6)/3,0)*3</f>
        <v>978750</v>
      </c>
      <c r="O10" s="89">
        <f t="shared" si="17"/>
        <v>1017900</v>
      </c>
      <c r="P10" s="90"/>
      <c r="Q10" s="91"/>
      <c r="R10" s="89">
        <f t="shared" si="6"/>
        <v>0</v>
      </c>
      <c r="S10" s="92">
        <f t="shared" si="7"/>
        <v>0</v>
      </c>
      <c r="T10" s="93">
        <f t="shared" si="8"/>
        <v>0.04</v>
      </c>
      <c r="U10" s="10">
        <f t="shared" si="14"/>
        <v>1.5000650641442625E-2</v>
      </c>
    </row>
    <row r="11" spans="1:21" ht="12" customHeight="1" x14ac:dyDescent="0.25">
      <c r="A11" s="84"/>
      <c r="B11" s="84">
        <v>1272405</v>
      </c>
      <c r="C11" s="85">
        <f t="shared" si="9"/>
        <v>1.4999999999999902E-2</v>
      </c>
      <c r="D11" s="86">
        <f t="shared" si="10"/>
        <v>1272406.5429809995</v>
      </c>
      <c r="E11" s="87">
        <v>1324575</v>
      </c>
      <c r="F11" s="88">
        <f>ROUND($E11*(1+Summary!$C$3)/3,0)*3</f>
        <v>1377558</v>
      </c>
      <c r="G11" s="89">
        <f t="shared" si="0"/>
        <v>477153</v>
      </c>
      <c r="H11" s="89">
        <f t="shared" ref="H11:I11" si="18">ROUND((E11/8*3)/3,0)*3</f>
        <v>496716</v>
      </c>
      <c r="I11" s="89">
        <f t="shared" si="18"/>
        <v>516585</v>
      </c>
      <c r="J11" s="89">
        <f t="shared" si="2"/>
        <v>795252</v>
      </c>
      <c r="K11" s="89">
        <f t="shared" ref="K11:L11" si="19">ROUND((E11/8*5)/3,0)*3</f>
        <v>827859</v>
      </c>
      <c r="L11" s="89">
        <f t="shared" si="19"/>
        <v>860973</v>
      </c>
      <c r="M11" s="89">
        <f t="shared" si="4"/>
        <v>954303</v>
      </c>
      <c r="N11" s="89">
        <f t="shared" ref="N11:O11" si="20">ROUND((E11/8*6)/3,0)*3</f>
        <v>993432</v>
      </c>
      <c r="O11" s="89">
        <f t="shared" si="20"/>
        <v>1033170</v>
      </c>
      <c r="P11" s="90"/>
      <c r="Q11" s="91"/>
      <c r="R11" s="89">
        <f t="shared" si="6"/>
        <v>0</v>
      </c>
      <c r="S11" s="92">
        <f t="shared" si="7"/>
        <v>0</v>
      </c>
      <c r="T11" s="93">
        <f t="shared" si="8"/>
        <v>0.04</v>
      </c>
      <c r="U11" s="10">
        <f t="shared" si="14"/>
        <v>1.4999999999999902E-2</v>
      </c>
    </row>
    <row r="12" spans="1:21" ht="12" customHeight="1" x14ac:dyDescent="0.25">
      <c r="A12" s="84"/>
      <c r="B12" s="84">
        <v>1291491</v>
      </c>
      <c r="C12" s="85">
        <f t="shared" si="9"/>
        <v>1.4999999999999902E-2</v>
      </c>
      <c r="D12" s="86">
        <f>D11*1.015</f>
        <v>1291492.6411257144</v>
      </c>
      <c r="E12" s="87">
        <v>1344441</v>
      </c>
      <c r="F12" s="88">
        <f>ROUND($E12*(1+Summary!$C$3)/3,0)*3</f>
        <v>1398219</v>
      </c>
      <c r="G12" s="89">
        <f t="shared" si="0"/>
        <v>484308</v>
      </c>
      <c r="H12" s="89">
        <f t="shared" ref="H12:I12" si="21">ROUND((E12/8*3)/3,0)*3</f>
        <v>504165</v>
      </c>
      <c r="I12" s="89">
        <f t="shared" si="21"/>
        <v>524331</v>
      </c>
      <c r="J12" s="89">
        <f t="shared" si="2"/>
        <v>807183</v>
      </c>
      <c r="K12" s="89">
        <f t="shared" ref="K12:L12" si="22">ROUND((E12/8*5)/3,0)*3</f>
        <v>840276</v>
      </c>
      <c r="L12" s="89">
        <f t="shared" si="22"/>
        <v>873888</v>
      </c>
      <c r="M12" s="89">
        <f t="shared" si="4"/>
        <v>968619</v>
      </c>
      <c r="N12" s="89">
        <f t="shared" ref="N12:O12" si="23">ROUND((E12/8*6)/3,0)*3</f>
        <v>1008330</v>
      </c>
      <c r="O12" s="89">
        <f t="shared" si="23"/>
        <v>1048665</v>
      </c>
      <c r="P12" s="90"/>
      <c r="Q12" s="91"/>
      <c r="R12" s="89">
        <f t="shared" si="6"/>
        <v>0</v>
      </c>
      <c r="S12" s="92">
        <f t="shared" si="7"/>
        <v>0</v>
      </c>
      <c r="T12" s="93">
        <f t="shared" si="8"/>
        <v>4.0000267769281062E-2</v>
      </c>
      <c r="U12" s="10">
        <f t="shared" si="14"/>
        <v>1.4998279564272465E-2</v>
      </c>
    </row>
    <row r="13" spans="1:21" ht="12" customHeight="1" x14ac:dyDescent="0.25">
      <c r="A13" s="84"/>
      <c r="B13" s="84">
        <v>1310865</v>
      </c>
      <c r="C13" s="85">
        <f t="shared" si="9"/>
        <v>1.4999999999999902E-2</v>
      </c>
      <c r="D13" s="86">
        <f t="shared" si="10"/>
        <v>1310865.0307426001</v>
      </c>
      <c r="E13" s="87">
        <v>1364610</v>
      </c>
      <c r="F13" s="88">
        <f>ROUND($E13*(1+Summary!$C$3)/3,0)*3</f>
        <v>1419195</v>
      </c>
      <c r="G13" s="89">
        <f t="shared" si="0"/>
        <v>491574</v>
      </c>
      <c r="H13" s="89">
        <f t="shared" ref="H13:I13" si="24">ROUND((E13/8*3)/3,0)*3</f>
        <v>511728</v>
      </c>
      <c r="I13" s="89">
        <f t="shared" si="24"/>
        <v>532197</v>
      </c>
      <c r="J13" s="89">
        <f t="shared" si="2"/>
        <v>819291</v>
      </c>
      <c r="K13" s="89">
        <f t="shared" ref="K13:L13" si="25">ROUND((E13/8*5)/3,0)*3</f>
        <v>852882</v>
      </c>
      <c r="L13" s="89">
        <f t="shared" si="25"/>
        <v>886998</v>
      </c>
      <c r="M13" s="89">
        <f t="shared" si="4"/>
        <v>983148</v>
      </c>
      <c r="N13" s="89">
        <f t="shared" ref="N13:O13" si="26">ROUND((E13/8*6)/3,0)*3</f>
        <v>1023459</v>
      </c>
      <c r="O13" s="89">
        <f t="shared" si="26"/>
        <v>1064397</v>
      </c>
      <c r="P13" s="90"/>
      <c r="Q13" s="91"/>
      <c r="R13" s="89">
        <f t="shared" si="6"/>
        <v>0</v>
      </c>
      <c r="S13" s="92">
        <f t="shared" si="7"/>
        <v>0</v>
      </c>
      <c r="T13" s="93">
        <f t="shared" si="8"/>
        <v>4.0000439686064149E-2</v>
      </c>
      <c r="U13" s="10">
        <f t="shared" si="14"/>
        <v>1.5001941755905301E-2</v>
      </c>
    </row>
    <row r="14" spans="1:21" ht="12" customHeight="1" x14ac:dyDescent="0.25">
      <c r="A14" s="84"/>
      <c r="B14" s="84">
        <v>1330527</v>
      </c>
      <c r="C14" s="85">
        <f t="shared" si="9"/>
        <v>1.4999999999999902E-2</v>
      </c>
      <c r="D14" s="86">
        <f t="shared" si="10"/>
        <v>1330528.006203739</v>
      </c>
      <c r="E14" s="87">
        <v>1385079</v>
      </c>
      <c r="F14" s="88">
        <f>ROUND($E14*(1+Summary!$C$3)/3,0)*3</f>
        <v>1440483</v>
      </c>
      <c r="G14" s="89">
        <f t="shared" si="0"/>
        <v>498948</v>
      </c>
      <c r="H14" s="89">
        <f t="shared" ref="H14:I14" si="27">ROUND((E14/8*3)/3,0)*3</f>
        <v>519405</v>
      </c>
      <c r="I14" s="89">
        <f t="shared" si="27"/>
        <v>540180</v>
      </c>
      <c r="J14" s="89">
        <f t="shared" si="2"/>
        <v>831579</v>
      </c>
      <c r="K14" s="89">
        <f t="shared" ref="K14:L14" si="28">ROUND((E14/8*5)/3,0)*3</f>
        <v>865674</v>
      </c>
      <c r="L14" s="89">
        <f t="shared" si="28"/>
        <v>900303</v>
      </c>
      <c r="M14" s="89">
        <f t="shared" si="4"/>
        <v>997896</v>
      </c>
      <c r="N14" s="89">
        <f t="shared" ref="N14:O14" si="29">ROUND((E14/8*6)/3,0)*3</f>
        <v>1038810</v>
      </c>
      <c r="O14" s="89">
        <f t="shared" si="29"/>
        <v>1080363</v>
      </c>
      <c r="P14" s="90"/>
      <c r="Q14" s="91"/>
      <c r="R14" s="89">
        <f t="shared" si="6"/>
        <v>0</v>
      </c>
      <c r="S14" s="92">
        <f t="shared" si="7"/>
        <v>0</v>
      </c>
      <c r="T14" s="93">
        <f t="shared" si="8"/>
        <v>4.0000606463602435E-2</v>
      </c>
      <c r="U14" s="10">
        <f t="shared" si="14"/>
        <v>1.5000052846860346E-2</v>
      </c>
    </row>
    <row r="15" spans="1:21" ht="12" customHeight="1" x14ac:dyDescent="0.25">
      <c r="A15" s="84" t="s">
        <v>50</v>
      </c>
      <c r="B15" s="84">
        <v>1350486</v>
      </c>
      <c r="C15" s="85">
        <f t="shared" si="9"/>
        <v>1.4999999999999902E-2</v>
      </c>
      <c r="D15" s="86">
        <f t="shared" si="10"/>
        <v>1350485.926296795</v>
      </c>
      <c r="E15" s="87">
        <v>1405857</v>
      </c>
      <c r="F15" s="88">
        <f>ROUND($E15*(1+Summary!$C$3)/3,0)*3</f>
        <v>1462092</v>
      </c>
      <c r="G15" s="89">
        <f t="shared" si="0"/>
        <v>506433</v>
      </c>
      <c r="H15" s="89">
        <f t="shared" ref="H15:I15" si="30">ROUND((E15/8*3)/3,0)*3</f>
        <v>527196</v>
      </c>
      <c r="I15" s="89">
        <f t="shared" si="30"/>
        <v>548286</v>
      </c>
      <c r="J15" s="89">
        <f t="shared" si="2"/>
        <v>844053</v>
      </c>
      <c r="K15" s="89">
        <f t="shared" ref="K15:L15" si="31">ROUND((E15/8*5)/3,0)*3</f>
        <v>878661</v>
      </c>
      <c r="L15" s="89">
        <f t="shared" si="31"/>
        <v>913809</v>
      </c>
      <c r="M15" s="89">
        <f t="shared" si="4"/>
        <v>1012866</v>
      </c>
      <c r="N15" s="89">
        <f t="shared" ref="N15:O15" si="32">ROUND((E15/8*6)/3,0)*3</f>
        <v>1054392</v>
      </c>
      <c r="O15" s="89">
        <f t="shared" si="32"/>
        <v>1096569</v>
      </c>
      <c r="P15" s="90"/>
      <c r="Q15" s="91"/>
      <c r="R15" s="89">
        <f t="shared" si="6"/>
        <v>0</v>
      </c>
      <c r="S15" s="92">
        <f t="shared" si="7"/>
        <v>0</v>
      </c>
      <c r="T15" s="93">
        <f t="shared" si="8"/>
        <v>4.0000512143126936E-2</v>
      </c>
      <c r="U15" s="10">
        <f t="shared" si="14"/>
        <v>1.5001218341347933E-2</v>
      </c>
    </row>
    <row r="16" spans="1:21" ht="12" customHeight="1" x14ac:dyDescent="0.25">
      <c r="A16" s="84"/>
      <c r="B16" s="84">
        <v>1370742</v>
      </c>
      <c r="C16" s="85">
        <f t="shared" si="9"/>
        <v>1.4999999999999902E-2</v>
      </c>
      <c r="D16" s="86">
        <f t="shared" si="10"/>
        <v>1370743.2151912467</v>
      </c>
      <c r="E16" s="87">
        <v>1426941</v>
      </c>
      <c r="F16" s="88">
        <f>ROUND($E16*(1+Summary!$C$3)/3,0)*3</f>
        <v>1484019</v>
      </c>
      <c r="G16" s="89">
        <f t="shared" si="0"/>
        <v>514029</v>
      </c>
      <c r="H16" s="89">
        <f t="shared" ref="H16:I16" si="33">ROUND((E16/8*3)/3,0)*3</f>
        <v>535104</v>
      </c>
      <c r="I16" s="89">
        <f t="shared" si="33"/>
        <v>556506</v>
      </c>
      <c r="J16" s="89">
        <f t="shared" si="2"/>
        <v>856713</v>
      </c>
      <c r="K16" s="89">
        <f t="shared" ref="K16:L16" si="34">ROUND((E16/8*5)/3,0)*3</f>
        <v>891837</v>
      </c>
      <c r="L16" s="89">
        <f t="shared" si="34"/>
        <v>927513</v>
      </c>
      <c r="M16" s="89">
        <f t="shared" si="4"/>
        <v>1028058</v>
      </c>
      <c r="N16" s="89">
        <f t="shared" ref="N16:O16" si="35">ROUND((E16/8*6)/3,0)*3</f>
        <v>1070205</v>
      </c>
      <c r="O16" s="89">
        <f t="shared" si="35"/>
        <v>1113015</v>
      </c>
      <c r="P16" s="90"/>
      <c r="Q16" s="91"/>
      <c r="R16" s="89">
        <f t="shared" si="6"/>
        <v>0</v>
      </c>
      <c r="S16" s="92">
        <f t="shared" si="7"/>
        <v>0</v>
      </c>
      <c r="T16" s="93">
        <f t="shared" si="8"/>
        <v>4.0000252287936224E-2</v>
      </c>
      <c r="U16" s="10">
        <f t="shared" si="14"/>
        <v>1.4997004292479632E-2</v>
      </c>
    </row>
    <row r="17" spans="1:21" ht="12" customHeight="1" x14ac:dyDescent="0.25">
      <c r="A17" s="84"/>
      <c r="B17" s="84">
        <v>1391304</v>
      </c>
      <c r="C17" s="85">
        <f t="shared" si="9"/>
        <v>1.4999999999999902E-2</v>
      </c>
      <c r="D17" s="86">
        <f t="shared" si="10"/>
        <v>1391304.3634191153</v>
      </c>
      <c r="E17" s="87">
        <v>1448346</v>
      </c>
      <c r="F17" s="88">
        <f>ROUND($E17*(1+Summary!$C$3)/3,0)*3</f>
        <v>1506279</v>
      </c>
      <c r="G17" s="89">
        <f t="shared" si="0"/>
        <v>521739</v>
      </c>
      <c r="H17" s="89">
        <f t="shared" ref="H17:I17" si="36">ROUND((E17/8*3)/3,0)*3</f>
        <v>543129</v>
      </c>
      <c r="I17" s="89">
        <f t="shared" si="36"/>
        <v>564855</v>
      </c>
      <c r="J17" s="89">
        <f t="shared" si="2"/>
        <v>869565</v>
      </c>
      <c r="K17" s="89">
        <f t="shared" ref="K17:L17" si="37">ROUND((E17/8*5)/3,0)*3</f>
        <v>905217</v>
      </c>
      <c r="L17" s="89">
        <f t="shared" si="37"/>
        <v>941424</v>
      </c>
      <c r="M17" s="89">
        <f t="shared" si="4"/>
        <v>1043478</v>
      </c>
      <c r="N17" s="89">
        <f t="shared" ref="N17:O17" si="38">ROUND((E17/8*6)/3,0)*3</f>
        <v>1086261</v>
      </c>
      <c r="O17" s="89">
        <f t="shared" si="38"/>
        <v>1129710</v>
      </c>
      <c r="P17" s="90"/>
      <c r="Q17" s="91"/>
      <c r="R17" s="89">
        <f t="shared" si="6"/>
        <v>0</v>
      </c>
      <c r="S17" s="92">
        <f t="shared" si="7"/>
        <v>0</v>
      </c>
      <c r="T17" s="93">
        <f t="shared" si="8"/>
        <v>3.9999420028087214E-2</v>
      </c>
      <c r="U17" s="10">
        <f t="shared" si="14"/>
        <v>1.4999807953941291E-2</v>
      </c>
    </row>
    <row r="18" spans="1:21" ht="12" customHeight="1" x14ac:dyDescent="0.25">
      <c r="A18" s="84"/>
      <c r="B18" s="84">
        <v>1412172</v>
      </c>
      <c r="C18" s="85">
        <f t="shared" si="9"/>
        <v>1.4999999999999902E-2</v>
      </c>
      <c r="D18" s="86">
        <f t="shared" si="10"/>
        <v>1412173.9288704018</v>
      </c>
      <c r="E18" s="87">
        <v>1470072</v>
      </c>
      <c r="F18" s="88">
        <f>ROUND($E18*(1+Summary!$C$3)/3,0)*3</f>
        <v>1528875</v>
      </c>
      <c r="G18" s="89">
        <f t="shared" si="0"/>
        <v>529566</v>
      </c>
      <c r="H18" s="89">
        <f t="shared" ref="H18:I18" si="39">ROUND((E18/8*3)/3,0)*3</f>
        <v>551277</v>
      </c>
      <c r="I18" s="89">
        <f t="shared" si="39"/>
        <v>573327</v>
      </c>
      <c r="J18" s="89">
        <f t="shared" si="2"/>
        <v>882609</v>
      </c>
      <c r="K18" s="89">
        <f t="shared" ref="K18:L18" si="40">ROUND((E18/8*5)/3,0)*3</f>
        <v>918795</v>
      </c>
      <c r="L18" s="89">
        <f t="shared" si="40"/>
        <v>955548</v>
      </c>
      <c r="M18" s="89">
        <f t="shared" si="4"/>
        <v>1059129</v>
      </c>
      <c r="N18" s="89">
        <f t="shared" ref="N18:O18" si="41">ROUND((E18/8*6)/3,0)*3</f>
        <v>1102554</v>
      </c>
      <c r="O18" s="89">
        <f t="shared" si="41"/>
        <v>1146657</v>
      </c>
      <c r="P18" s="90"/>
      <c r="Q18" s="91"/>
      <c r="R18" s="89">
        <f t="shared" si="6"/>
        <v>0</v>
      </c>
      <c r="S18" s="92">
        <f t="shared" si="7"/>
        <v>0</v>
      </c>
      <c r="T18" s="93">
        <f t="shared" si="8"/>
        <v>4.000008162865492E-2</v>
      </c>
      <c r="U18" s="10">
        <f t="shared" si="14"/>
        <v>1.5001204956053948E-2</v>
      </c>
    </row>
    <row r="19" spans="1:21" ht="12" customHeight="1" x14ac:dyDescent="0.25">
      <c r="A19" s="84"/>
      <c r="B19" s="84">
        <v>1433355</v>
      </c>
      <c r="C19" s="85">
        <f t="shared" si="9"/>
        <v>1.4999999999999902E-2</v>
      </c>
      <c r="D19" s="86">
        <f t="shared" si="10"/>
        <v>1433356.5378034576</v>
      </c>
      <c r="E19" s="87">
        <v>1492122</v>
      </c>
      <c r="F19" s="88">
        <f>ROUND($E19*(1+Summary!$C$3)/3,0)*3</f>
        <v>1551807</v>
      </c>
      <c r="G19" s="89">
        <f t="shared" si="0"/>
        <v>537507</v>
      </c>
      <c r="H19" s="89">
        <f t="shared" ref="H19:I19" si="42">ROUND((E19/8*3)/3,0)*3</f>
        <v>559545</v>
      </c>
      <c r="I19" s="89">
        <f t="shared" si="42"/>
        <v>581928</v>
      </c>
      <c r="J19" s="89">
        <f t="shared" si="2"/>
        <v>895848</v>
      </c>
      <c r="K19" s="89">
        <f t="shared" ref="K19:L19" si="43">ROUND((E19/8*5)/3,0)*3</f>
        <v>932577</v>
      </c>
      <c r="L19" s="89">
        <f t="shared" si="43"/>
        <v>969879</v>
      </c>
      <c r="M19" s="89">
        <f t="shared" si="4"/>
        <v>1075017</v>
      </c>
      <c r="N19" s="89">
        <f t="shared" ref="N19:O19" si="44">ROUND((E19/8*6)/3,0)*3</f>
        <v>1119093</v>
      </c>
      <c r="O19" s="89">
        <f t="shared" si="44"/>
        <v>1163856</v>
      </c>
      <c r="P19" s="90"/>
      <c r="Q19" s="91"/>
      <c r="R19" s="89">
        <f t="shared" si="6"/>
        <v>0</v>
      </c>
      <c r="S19" s="92">
        <f t="shared" si="7"/>
        <v>0</v>
      </c>
      <c r="T19" s="93">
        <f t="shared" si="8"/>
        <v>4.0000080422378334E-2</v>
      </c>
      <c r="U19" s="10">
        <f t="shared" si="14"/>
        <v>1.4999264164827109E-2</v>
      </c>
    </row>
    <row r="20" spans="1:21" ht="12" customHeight="1" x14ac:dyDescent="0.25">
      <c r="A20" s="84"/>
      <c r="B20" s="84"/>
      <c r="C20" s="85"/>
      <c r="D20" s="86"/>
      <c r="E20" s="94">
        <v>1.8606695480184602E-3</v>
      </c>
      <c r="F20" s="95">
        <f>(F22-F19)/F19</f>
        <v>1.861700585188751E-3</v>
      </c>
      <c r="G20" s="89"/>
      <c r="H20" s="89"/>
      <c r="I20" s="89"/>
      <c r="J20" s="89"/>
      <c r="K20" s="89"/>
      <c r="L20" s="89"/>
      <c r="M20" s="89"/>
      <c r="N20" s="89"/>
      <c r="O20" s="89"/>
      <c r="P20" s="96"/>
      <c r="Q20" s="96"/>
      <c r="R20" s="89"/>
      <c r="S20" s="92"/>
      <c r="T20" s="93"/>
      <c r="U20" s="10"/>
    </row>
    <row r="21" spans="1:21" ht="12" customHeight="1" x14ac:dyDescent="0.25">
      <c r="A21" s="97"/>
      <c r="B21" s="97"/>
      <c r="C21" s="85"/>
      <c r="D21" s="86"/>
      <c r="E21" s="98"/>
      <c r="F21" s="88"/>
      <c r="G21" s="89"/>
      <c r="H21" s="89"/>
      <c r="I21" s="89"/>
      <c r="J21" s="89"/>
      <c r="K21" s="89"/>
      <c r="L21" s="89"/>
      <c r="M21" s="89"/>
      <c r="N21" s="89"/>
      <c r="O21" s="89"/>
      <c r="P21" s="96"/>
      <c r="Q21" s="96"/>
      <c r="R21" s="89"/>
      <c r="S21" s="92"/>
      <c r="T21" s="93"/>
      <c r="U21" s="10"/>
    </row>
    <row r="22" spans="1:21" ht="12" customHeight="1" x14ac:dyDescent="0.25">
      <c r="A22" s="84" t="s">
        <v>53</v>
      </c>
      <c r="B22" s="84">
        <v>1436022</v>
      </c>
      <c r="C22" s="85"/>
      <c r="D22" s="86">
        <f>B22</f>
        <v>1436022</v>
      </c>
      <c r="E22" s="87">
        <v>1494900</v>
      </c>
      <c r="F22" s="88">
        <f>ROUND($E22*(1+Summary!$C$4)/3,0)*3</f>
        <v>1554696</v>
      </c>
      <c r="G22" s="89">
        <f t="shared" ref="G22:G34" si="45">ROUND((B22/8*3)/3,0)*3</f>
        <v>538509</v>
      </c>
      <c r="H22" s="89">
        <f t="shared" ref="H22:I22" si="46">ROUND((E22/8*3)/3,0)*3</f>
        <v>560589</v>
      </c>
      <c r="I22" s="89">
        <f t="shared" si="46"/>
        <v>583011</v>
      </c>
      <c r="J22" s="89">
        <f t="shared" ref="J22:J34" si="47">ROUND((B22/8*5)/3,0)*3</f>
        <v>897513</v>
      </c>
      <c r="K22" s="89">
        <f t="shared" ref="K22:L22" si="48">ROUND((E22/8*5)/3,0)*3</f>
        <v>934314</v>
      </c>
      <c r="L22" s="89">
        <f t="shared" si="48"/>
        <v>971685</v>
      </c>
      <c r="M22" s="89">
        <f t="shared" ref="M22:M34" si="49">ROUND((B22/8*6)/3,0)*3</f>
        <v>1077018</v>
      </c>
      <c r="N22" s="89">
        <f t="shared" ref="N22:O22" si="50">ROUND((E22/8*6)/3,0)*3</f>
        <v>1121175</v>
      </c>
      <c r="O22" s="89">
        <f t="shared" si="50"/>
        <v>1166022</v>
      </c>
      <c r="P22" s="90"/>
      <c r="Q22" s="91"/>
      <c r="R22" s="89">
        <f t="shared" ref="R22:R34" si="51">P22+Q22</f>
        <v>0</v>
      </c>
      <c r="S22" s="92">
        <f t="shared" ref="S22:S34" si="52">(F22-E22)*R22</f>
        <v>0</v>
      </c>
      <c r="T22" s="93">
        <f t="shared" ref="T22:T34" si="53">(F22-E22)/E22</f>
        <v>0.04</v>
      </c>
      <c r="U22" s="10"/>
    </row>
    <row r="23" spans="1:21" ht="12" customHeight="1" x14ac:dyDescent="0.25">
      <c r="A23" s="84" t="s">
        <v>54</v>
      </c>
      <c r="B23" s="84">
        <v>1457562</v>
      </c>
      <c r="C23" s="85">
        <f t="shared" ref="C23:C34" si="54">D23/D22-1</f>
        <v>1.4999999999999902E-2</v>
      </c>
      <c r="D23" s="86">
        <f t="shared" ref="D23:D34" si="55">D22*1.015</f>
        <v>1457562.3299999998</v>
      </c>
      <c r="E23" s="87">
        <v>1517322</v>
      </c>
      <c r="F23" s="88">
        <f>ROUND($E23*(1+Summary!$C$4)/3,0)*3</f>
        <v>1578015</v>
      </c>
      <c r="G23" s="89">
        <f t="shared" si="45"/>
        <v>546585</v>
      </c>
      <c r="H23" s="89">
        <f t="shared" ref="H23:I23" si="56">ROUND((E23/8*3)/3,0)*3</f>
        <v>568995</v>
      </c>
      <c r="I23" s="89">
        <f t="shared" si="56"/>
        <v>591756</v>
      </c>
      <c r="J23" s="89">
        <f t="shared" si="47"/>
        <v>910977</v>
      </c>
      <c r="K23" s="89">
        <f t="shared" ref="K23:L23" si="57">ROUND((E23/8*5)/3,0)*3</f>
        <v>948327</v>
      </c>
      <c r="L23" s="89">
        <f t="shared" si="57"/>
        <v>986259</v>
      </c>
      <c r="M23" s="89">
        <f t="shared" si="49"/>
        <v>1093173</v>
      </c>
      <c r="N23" s="89">
        <f t="shared" ref="N23:O23" si="58">ROUND((E23/8*6)/3,0)*3</f>
        <v>1137993</v>
      </c>
      <c r="O23" s="89">
        <f t="shared" si="58"/>
        <v>1183512</v>
      </c>
      <c r="P23" s="90"/>
      <c r="Q23" s="91"/>
      <c r="R23" s="89">
        <f t="shared" si="51"/>
        <v>0</v>
      </c>
      <c r="S23" s="92">
        <f t="shared" si="52"/>
        <v>0</v>
      </c>
      <c r="T23" s="93">
        <f t="shared" si="53"/>
        <v>4.0000079086706712E-2</v>
      </c>
      <c r="U23" s="10">
        <f t="shared" ref="U23:U34" si="59">F23/F22-1</f>
        <v>1.49990737739083E-2</v>
      </c>
    </row>
    <row r="24" spans="1:21" ht="12" customHeight="1" x14ac:dyDescent="0.25">
      <c r="A24" s="84" t="s">
        <v>3</v>
      </c>
      <c r="B24" s="84">
        <v>1479426</v>
      </c>
      <c r="C24" s="85">
        <f t="shared" si="54"/>
        <v>1.4999999999999902E-2</v>
      </c>
      <c r="D24" s="86">
        <f t="shared" si="55"/>
        <v>1479425.7649499997</v>
      </c>
      <c r="E24" s="87">
        <v>1540083</v>
      </c>
      <c r="F24" s="88">
        <f>ROUND($E24*(1+Summary!$C$4)/3,0)*3</f>
        <v>1601685</v>
      </c>
      <c r="G24" s="89">
        <f t="shared" si="45"/>
        <v>554784</v>
      </c>
      <c r="H24" s="89">
        <f t="shared" ref="H24:I24" si="60">ROUND((E24/8*3)/3,0)*3</f>
        <v>577530</v>
      </c>
      <c r="I24" s="89">
        <f t="shared" si="60"/>
        <v>600633</v>
      </c>
      <c r="J24" s="89">
        <f t="shared" si="47"/>
        <v>924642</v>
      </c>
      <c r="K24" s="89">
        <f t="shared" ref="K24:L24" si="61">ROUND((E24/8*5)/3,0)*3</f>
        <v>962553</v>
      </c>
      <c r="L24" s="89">
        <f t="shared" si="61"/>
        <v>1001052</v>
      </c>
      <c r="M24" s="89">
        <f t="shared" si="49"/>
        <v>1109571</v>
      </c>
      <c r="N24" s="89">
        <f t="shared" ref="N24:O24" si="62">ROUND((E24/8*6)/3,0)*3</f>
        <v>1155063</v>
      </c>
      <c r="O24" s="89">
        <f t="shared" si="62"/>
        <v>1201263</v>
      </c>
      <c r="P24" s="90"/>
      <c r="Q24" s="91"/>
      <c r="R24" s="89">
        <f t="shared" si="51"/>
        <v>0</v>
      </c>
      <c r="S24" s="92">
        <f t="shared" si="52"/>
        <v>0</v>
      </c>
      <c r="T24" s="93">
        <f t="shared" si="53"/>
        <v>3.9999142903337025E-2</v>
      </c>
      <c r="U24" s="10">
        <f t="shared" si="59"/>
        <v>1.4999857415804119E-2</v>
      </c>
    </row>
    <row r="25" spans="1:21" ht="12" customHeight="1" x14ac:dyDescent="0.25">
      <c r="A25" s="84" t="s">
        <v>50</v>
      </c>
      <c r="B25" s="84">
        <v>1501617</v>
      </c>
      <c r="C25" s="85">
        <f t="shared" si="54"/>
        <v>1.4999999999999902E-2</v>
      </c>
      <c r="D25" s="86">
        <f t="shared" si="55"/>
        <v>1501617.1514242496</v>
      </c>
      <c r="E25" s="87">
        <v>1563183</v>
      </c>
      <c r="F25" s="88">
        <f>ROUND($E25*(1+Summary!$C$4)/3,0)*3</f>
        <v>1625709</v>
      </c>
      <c r="G25" s="89">
        <f t="shared" si="45"/>
        <v>563106</v>
      </c>
      <c r="H25" s="89">
        <f t="shared" ref="H25:I25" si="63">ROUND((E25/8*3)/3,0)*3</f>
        <v>586194</v>
      </c>
      <c r="I25" s="89">
        <f t="shared" si="63"/>
        <v>609642</v>
      </c>
      <c r="J25" s="89">
        <f t="shared" si="47"/>
        <v>938511</v>
      </c>
      <c r="K25" s="89">
        <f t="shared" ref="K25:L25" si="64">ROUND((E25/8*5)/3,0)*3</f>
        <v>976989</v>
      </c>
      <c r="L25" s="89">
        <f t="shared" si="64"/>
        <v>1016067</v>
      </c>
      <c r="M25" s="89">
        <f t="shared" si="49"/>
        <v>1126212</v>
      </c>
      <c r="N25" s="89">
        <f t="shared" ref="N25:O25" si="65">ROUND((E25/8*6)/3,0)*3</f>
        <v>1172388</v>
      </c>
      <c r="O25" s="89">
        <f t="shared" si="65"/>
        <v>1219281</v>
      </c>
      <c r="P25" s="90"/>
      <c r="Q25" s="91"/>
      <c r="R25" s="89">
        <f t="shared" si="51"/>
        <v>0</v>
      </c>
      <c r="S25" s="92">
        <f t="shared" si="52"/>
        <v>0</v>
      </c>
      <c r="T25" s="93">
        <f t="shared" si="53"/>
        <v>3.999915556911763E-2</v>
      </c>
      <c r="U25" s="10">
        <f t="shared" si="59"/>
        <v>1.4999203963326213E-2</v>
      </c>
    </row>
    <row r="26" spans="1:21" ht="12" customHeight="1" x14ac:dyDescent="0.25">
      <c r="A26" s="84"/>
      <c r="B26" s="84">
        <v>1524141</v>
      </c>
      <c r="C26" s="85">
        <f t="shared" si="54"/>
        <v>1.4999999999999902E-2</v>
      </c>
      <c r="D26" s="86">
        <f t="shared" si="55"/>
        <v>1524141.4086956133</v>
      </c>
      <c r="E26" s="87">
        <v>1586631</v>
      </c>
      <c r="F26" s="88">
        <f>ROUND($E26*(1+Summary!$C$4)/3,0)*3</f>
        <v>1650096</v>
      </c>
      <c r="G26" s="89">
        <f t="shared" si="45"/>
        <v>571554</v>
      </c>
      <c r="H26" s="89">
        <f t="shared" ref="H26:I26" si="66">ROUND((E26/8*3)/3,0)*3</f>
        <v>594987</v>
      </c>
      <c r="I26" s="89">
        <f t="shared" si="66"/>
        <v>618786</v>
      </c>
      <c r="J26" s="89">
        <f t="shared" si="47"/>
        <v>952587</v>
      </c>
      <c r="K26" s="89">
        <f t="shared" ref="K26:L26" si="67">ROUND((E26/8*5)/3,0)*3</f>
        <v>991644</v>
      </c>
      <c r="L26" s="89">
        <f t="shared" si="67"/>
        <v>1031310</v>
      </c>
      <c r="M26" s="89">
        <f t="shared" si="49"/>
        <v>1143105</v>
      </c>
      <c r="N26" s="89">
        <f t="shared" ref="N26:O26" si="68">ROUND((E26/8*6)/3,0)*3</f>
        <v>1189974</v>
      </c>
      <c r="O26" s="89">
        <f t="shared" si="68"/>
        <v>1237572</v>
      </c>
      <c r="P26" s="90"/>
      <c r="Q26" s="91"/>
      <c r="R26" s="89">
        <f t="shared" si="51"/>
        <v>0</v>
      </c>
      <c r="S26" s="92">
        <f t="shared" si="52"/>
        <v>0</v>
      </c>
      <c r="T26" s="93">
        <f t="shared" si="53"/>
        <v>3.9999848736095536E-2</v>
      </c>
      <c r="U26" s="10">
        <f t="shared" si="59"/>
        <v>1.5000839633661389E-2</v>
      </c>
    </row>
    <row r="27" spans="1:21" ht="12" customHeight="1" x14ac:dyDescent="0.25">
      <c r="A27" s="84"/>
      <c r="B27" s="84">
        <v>1547004</v>
      </c>
      <c r="C27" s="85">
        <f t="shared" si="54"/>
        <v>1.4999999999999902E-2</v>
      </c>
      <c r="D27" s="86">
        <f t="shared" si="55"/>
        <v>1547003.5298260474</v>
      </c>
      <c r="E27" s="87">
        <v>1610430</v>
      </c>
      <c r="F27" s="88">
        <f>ROUND($E27*(1+Summary!$C$4)/3,0)*3</f>
        <v>1674846</v>
      </c>
      <c r="G27" s="89">
        <f t="shared" si="45"/>
        <v>580128</v>
      </c>
      <c r="H27" s="89">
        <f t="shared" ref="H27:I27" si="69">ROUND((E27/8*3)/3,0)*3</f>
        <v>603912</v>
      </c>
      <c r="I27" s="89">
        <f t="shared" si="69"/>
        <v>628068</v>
      </c>
      <c r="J27" s="89">
        <f t="shared" si="47"/>
        <v>966879</v>
      </c>
      <c r="K27" s="89">
        <f t="shared" ref="K27:L27" si="70">ROUND((E27/8*5)/3,0)*3</f>
        <v>1006518</v>
      </c>
      <c r="L27" s="89">
        <f t="shared" si="70"/>
        <v>1046778</v>
      </c>
      <c r="M27" s="89">
        <f t="shared" si="49"/>
        <v>1160253</v>
      </c>
      <c r="N27" s="89">
        <f t="shared" ref="N27:O27" si="71">ROUND((E27/8*6)/3,0)*3</f>
        <v>1207824</v>
      </c>
      <c r="O27" s="89">
        <f t="shared" si="71"/>
        <v>1256136</v>
      </c>
      <c r="P27" s="90"/>
      <c r="Q27" s="91"/>
      <c r="R27" s="89">
        <f t="shared" si="51"/>
        <v>0</v>
      </c>
      <c r="S27" s="92">
        <f t="shared" si="52"/>
        <v>0</v>
      </c>
      <c r="T27" s="93">
        <f t="shared" si="53"/>
        <v>3.9999254857398338E-2</v>
      </c>
      <c r="U27" s="10">
        <f t="shared" si="59"/>
        <v>1.4999127323501282E-2</v>
      </c>
    </row>
    <row r="28" spans="1:21" ht="12" customHeight="1" x14ac:dyDescent="0.25">
      <c r="A28" s="84"/>
      <c r="B28" s="84">
        <v>1570209</v>
      </c>
      <c r="C28" s="85">
        <f t="shared" si="54"/>
        <v>1.4999999999999902E-2</v>
      </c>
      <c r="D28" s="86">
        <f t="shared" si="55"/>
        <v>1570208.582773438</v>
      </c>
      <c r="E28" s="87">
        <v>1634589</v>
      </c>
      <c r="F28" s="88">
        <f>ROUND($E28*(1+Summary!$C$4)/3,0)*3</f>
        <v>1699974</v>
      </c>
      <c r="G28" s="89">
        <f t="shared" si="45"/>
        <v>588828</v>
      </c>
      <c r="H28" s="89">
        <f t="shared" ref="H28:I28" si="72">ROUND((E28/8*3)/3,0)*3</f>
        <v>612972</v>
      </c>
      <c r="I28" s="89">
        <f t="shared" si="72"/>
        <v>637491</v>
      </c>
      <c r="J28" s="89">
        <f t="shared" si="47"/>
        <v>981381</v>
      </c>
      <c r="K28" s="89">
        <f t="shared" ref="K28:L28" si="73">ROUND((E28/8*5)/3,0)*3</f>
        <v>1021617</v>
      </c>
      <c r="L28" s="89">
        <f t="shared" si="73"/>
        <v>1062483</v>
      </c>
      <c r="M28" s="89">
        <f t="shared" si="49"/>
        <v>1177656</v>
      </c>
      <c r="N28" s="89">
        <f t="shared" ref="N28:O28" si="74">ROUND((E28/8*6)/3,0)*3</f>
        <v>1225941</v>
      </c>
      <c r="O28" s="89">
        <f t="shared" si="74"/>
        <v>1274982</v>
      </c>
      <c r="P28" s="90"/>
      <c r="Q28" s="91"/>
      <c r="R28" s="89">
        <f t="shared" si="51"/>
        <v>0</v>
      </c>
      <c r="S28" s="92">
        <f t="shared" si="52"/>
        <v>0</v>
      </c>
      <c r="T28" s="93">
        <f t="shared" si="53"/>
        <v>4.0000880955396126E-2</v>
      </c>
      <c r="U28" s="10">
        <f t="shared" si="59"/>
        <v>1.5003170440744951E-2</v>
      </c>
    </row>
    <row r="29" spans="1:21" ht="12" customHeight="1" x14ac:dyDescent="0.25">
      <c r="A29" s="84"/>
      <c r="B29" s="84">
        <v>1593762</v>
      </c>
      <c r="C29" s="85">
        <f t="shared" si="54"/>
        <v>1.4999999999999902E-2</v>
      </c>
      <c r="D29" s="86">
        <f t="shared" si="55"/>
        <v>1593761.7115150394</v>
      </c>
      <c r="E29" s="87">
        <v>1659105</v>
      </c>
      <c r="F29" s="88">
        <f>ROUND($E29*(1+Summary!$C$4)/3,0)*3</f>
        <v>1725468</v>
      </c>
      <c r="G29" s="89">
        <f t="shared" si="45"/>
        <v>597660</v>
      </c>
      <c r="H29" s="89">
        <f t="shared" ref="H29:I29" si="75">ROUND((E29/8*3)/3,0)*3</f>
        <v>622164</v>
      </c>
      <c r="I29" s="89">
        <f t="shared" si="75"/>
        <v>647052</v>
      </c>
      <c r="J29" s="89">
        <f t="shared" si="47"/>
        <v>996102</v>
      </c>
      <c r="K29" s="89">
        <f t="shared" ref="K29:L29" si="76">ROUND((E29/8*5)/3,0)*3</f>
        <v>1036941</v>
      </c>
      <c r="L29" s="89">
        <f t="shared" si="76"/>
        <v>1078419</v>
      </c>
      <c r="M29" s="89">
        <f t="shared" si="49"/>
        <v>1195323</v>
      </c>
      <c r="N29" s="89">
        <f t="shared" ref="N29:O29" si="77">ROUND((E29/8*6)/3,0)*3</f>
        <v>1244328</v>
      </c>
      <c r="O29" s="89">
        <f t="shared" si="77"/>
        <v>1294101</v>
      </c>
      <c r="P29" s="90"/>
      <c r="Q29" s="91"/>
      <c r="R29" s="89">
        <f t="shared" si="51"/>
        <v>0</v>
      </c>
      <c r="S29" s="92">
        <f t="shared" si="52"/>
        <v>0</v>
      </c>
      <c r="T29" s="93">
        <f t="shared" si="53"/>
        <v>3.9999276718471706E-2</v>
      </c>
      <c r="U29" s="10">
        <f t="shared" si="59"/>
        <v>1.4996699949528569E-2</v>
      </c>
    </row>
    <row r="30" spans="1:21" ht="12" customHeight="1" x14ac:dyDescent="0.25">
      <c r="A30" s="84"/>
      <c r="B30" s="84">
        <v>1617666</v>
      </c>
      <c r="C30" s="85">
        <f t="shared" si="54"/>
        <v>1.4999999999999902E-2</v>
      </c>
      <c r="D30" s="86">
        <f t="shared" si="55"/>
        <v>1617668.137187765</v>
      </c>
      <c r="E30" s="87">
        <v>1683990</v>
      </c>
      <c r="F30" s="88">
        <f>ROUND($E30*(1+Summary!$C$4)/3,0)*3</f>
        <v>1751349</v>
      </c>
      <c r="G30" s="89">
        <f t="shared" si="45"/>
        <v>606624</v>
      </c>
      <c r="H30" s="89">
        <f t="shared" ref="H30:I30" si="78">ROUND((E30/8*3)/3,0)*3</f>
        <v>631497</v>
      </c>
      <c r="I30" s="89">
        <f t="shared" si="78"/>
        <v>656757</v>
      </c>
      <c r="J30" s="89">
        <f t="shared" si="47"/>
        <v>1011042</v>
      </c>
      <c r="K30" s="89">
        <f t="shared" ref="K30:L30" si="79">ROUND((E30/8*5)/3,0)*3</f>
        <v>1052493</v>
      </c>
      <c r="L30" s="89">
        <f t="shared" si="79"/>
        <v>1094592</v>
      </c>
      <c r="M30" s="89">
        <f t="shared" si="49"/>
        <v>1213251</v>
      </c>
      <c r="N30" s="89">
        <f t="shared" ref="N30:O30" si="80">ROUND((E30/8*6)/3,0)*3</f>
        <v>1262994</v>
      </c>
      <c r="O30" s="89">
        <f t="shared" si="80"/>
        <v>1313511</v>
      </c>
      <c r="P30" s="90"/>
      <c r="Q30" s="91"/>
      <c r="R30" s="89">
        <f t="shared" si="51"/>
        <v>0</v>
      </c>
      <c r="S30" s="92">
        <f t="shared" si="52"/>
        <v>0</v>
      </c>
      <c r="T30" s="93">
        <f t="shared" si="53"/>
        <v>3.9999643703347409E-2</v>
      </c>
      <c r="U30" s="10">
        <f t="shared" si="59"/>
        <v>1.4999408856032126E-2</v>
      </c>
    </row>
    <row r="31" spans="1:21" ht="12" customHeight="1" x14ac:dyDescent="0.25">
      <c r="A31" s="84"/>
      <c r="B31" s="84">
        <v>1641933</v>
      </c>
      <c r="C31" s="85">
        <f t="shared" si="54"/>
        <v>1.4999999999999902E-2</v>
      </c>
      <c r="D31" s="86">
        <f t="shared" si="55"/>
        <v>1641933.1592455814</v>
      </c>
      <c r="E31" s="87">
        <v>1709253</v>
      </c>
      <c r="F31" s="88">
        <f>ROUND($E31*(1+Summary!$C$4)/3,0)*3</f>
        <v>1777623</v>
      </c>
      <c r="G31" s="89">
        <f t="shared" si="45"/>
        <v>615726</v>
      </c>
      <c r="H31" s="89">
        <f t="shared" ref="H31:I31" si="81">ROUND((E31/8*3)/3,0)*3</f>
        <v>640971</v>
      </c>
      <c r="I31" s="89">
        <f t="shared" si="81"/>
        <v>666609</v>
      </c>
      <c r="J31" s="89">
        <f t="shared" si="47"/>
        <v>1026207</v>
      </c>
      <c r="K31" s="89">
        <f t="shared" ref="K31:L31" si="82">ROUND((E31/8*5)/3,0)*3</f>
        <v>1068282</v>
      </c>
      <c r="L31" s="89">
        <f t="shared" si="82"/>
        <v>1111014</v>
      </c>
      <c r="M31" s="89">
        <f t="shared" si="49"/>
        <v>1231449</v>
      </c>
      <c r="N31" s="89">
        <f t="shared" ref="N31:O31" si="83">ROUND((E31/8*6)/3,0)*3</f>
        <v>1281939</v>
      </c>
      <c r="O31" s="89">
        <f t="shared" si="83"/>
        <v>1333218</v>
      </c>
      <c r="P31" s="90"/>
      <c r="Q31" s="91"/>
      <c r="R31" s="89">
        <f t="shared" si="51"/>
        <v>0</v>
      </c>
      <c r="S31" s="92">
        <f t="shared" si="52"/>
        <v>0</v>
      </c>
      <c r="T31" s="93">
        <f t="shared" si="53"/>
        <v>3.9999929793892421E-2</v>
      </c>
      <c r="U31" s="10">
        <f t="shared" si="59"/>
        <v>1.5002149771404794E-2</v>
      </c>
    </row>
    <row r="32" spans="1:21" ht="12" customHeight="1" x14ac:dyDescent="0.25">
      <c r="A32" s="84"/>
      <c r="B32" s="84">
        <v>1666560</v>
      </c>
      <c r="C32" s="85">
        <f t="shared" si="54"/>
        <v>1.4999999999999902E-2</v>
      </c>
      <c r="D32" s="86">
        <f t="shared" si="55"/>
        <v>1666562.1566342649</v>
      </c>
      <c r="E32" s="87">
        <v>1734888</v>
      </c>
      <c r="F32" s="88">
        <f>ROUND($E32*(1+Summary!$C$4)/3,0)*3</f>
        <v>1804284</v>
      </c>
      <c r="G32" s="89">
        <f t="shared" si="45"/>
        <v>624960</v>
      </c>
      <c r="H32" s="89">
        <f t="shared" ref="H32:I32" si="84">ROUND((E32/8*3)/3,0)*3</f>
        <v>650583</v>
      </c>
      <c r="I32" s="89">
        <f t="shared" si="84"/>
        <v>676608</v>
      </c>
      <c r="J32" s="89">
        <f t="shared" si="47"/>
        <v>1041600</v>
      </c>
      <c r="K32" s="89">
        <f t="shared" ref="K32:L32" si="85">ROUND((E32/8*5)/3,0)*3</f>
        <v>1084305</v>
      </c>
      <c r="L32" s="89">
        <f t="shared" si="85"/>
        <v>1127679</v>
      </c>
      <c r="M32" s="89">
        <f t="shared" si="49"/>
        <v>1249920</v>
      </c>
      <c r="N32" s="89">
        <f t="shared" ref="N32:O32" si="86">ROUND((E32/8*6)/3,0)*3</f>
        <v>1301166</v>
      </c>
      <c r="O32" s="89">
        <f t="shared" si="86"/>
        <v>1353213</v>
      </c>
      <c r="P32" s="90"/>
      <c r="Q32" s="91"/>
      <c r="R32" s="89">
        <f t="shared" si="51"/>
        <v>0</v>
      </c>
      <c r="S32" s="92">
        <f t="shared" si="52"/>
        <v>0</v>
      </c>
      <c r="T32" s="93">
        <f t="shared" si="53"/>
        <v>4.0000276674920801E-2</v>
      </c>
      <c r="U32" s="10">
        <f t="shared" si="59"/>
        <v>1.4998118273672256E-2</v>
      </c>
    </row>
    <row r="33" spans="1:21" ht="12" customHeight="1" x14ac:dyDescent="0.25">
      <c r="A33" s="84"/>
      <c r="B33" s="84">
        <v>1691559</v>
      </c>
      <c r="C33" s="85">
        <f t="shared" si="54"/>
        <v>1.4999999999999902E-2</v>
      </c>
      <c r="D33" s="86">
        <f t="shared" si="55"/>
        <v>1691560.5889837786</v>
      </c>
      <c r="E33" s="87">
        <v>1760913</v>
      </c>
      <c r="F33" s="88">
        <f>ROUND($E33*(1+Summary!$C$4)/3,0)*3</f>
        <v>1831350</v>
      </c>
      <c r="G33" s="89">
        <f t="shared" si="45"/>
        <v>634335</v>
      </c>
      <c r="H33" s="89">
        <f t="shared" ref="H33:I33" si="87">ROUND((E33/8*3)/3,0)*3</f>
        <v>660342</v>
      </c>
      <c r="I33" s="89">
        <f t="shared" si="87"/>
        <v>686757</v>
      </c>
      <c r="J33" s="89">
        <f t="shared" si="47"/>
        <v>1057224</v>
      </c>
      <c r="K33" s="89">
        <f t="shared" ref="K33:L33" si="88">ROUND((E33/8*5)/3,0)*3</f>
        <v>1100571</v>
      </c>
      <c r="L33" s="89">
        <f t="shared" si="88"/>
        <v>1144593</v>
      </c>
      <c r="M33" s="89">
        <f t="shared" si="49"/>
        <v>1268670</v>
      </c>
      <c r="N33" s="89">
        <f t="shared" ref="N33:O33" si="89">ROUND((E33/8*6)/3,0)*3</f>
        <v>1320684</v>
      </c>
      <c r="O33" s="89">
        <f t="shared" si="89"/>
        <v>1373514</v>
      </c>
      <c r="P33" s="90"/>
      <c r="Q33" s="91"/>
      <c r="R33" s="89">
        <f t="shared" si="51"/>
        <v>0</v>
      </c>
      <c r="S33" s="92">
        <f t="shared" si="52"/>
        <v>0</v>
      </c>
      <c r="T33" s="93">
        <f t="shared" si="53"/>
        <v>4.0000272585868808E-2</v>
      </c>
      <c r="U33" s="10">
        <f t="shared" si="59"/>
        <v>1.5000964371462588E-2</v>
      </c>
    </row>
    <row r="34" spans="1:21" ht="12" customHeight="1" x14ac:dyDescent="0.25">
      <c r="A34" s="84"/>
      <c r="B34" s="84">
        <v>1716933</v>
      </c>
      <c r="C34" s="85">
        <f t="shared" si="54"/>
        <v>1.4999999999999902E-2</v>
      </c>
      <c r="D34" s="86">
        <f t="shared" si="55"/>
        <v>1716933.9978185352</v>
      </c>
      <c r="E34" s="87">
        <v>1787328</v>
      </c>
      <c r="F34" s="88">
        <f>ROUND($E34*(1+Summary!$C$4)/3,0)*3</f>
        <v>1858821</v>
      </c>
      <c r="G34" s="89">
        <f t="shared" si="45"/>
        <v>643851</v>
      </c>
      <c r="H34" s="89">
        <f t="shared" ref="H34:I34" si="90">ROUND((E34/8*3)/3,0)*3</f>
        <v>670248</v>
      </c>
      <c r="I34" s="89">
        <f t="shared" si="90"/>
        <v>697059</v>
      </c>
      <c r="J34" s="89">
        <f t="shared" si="47"/>
        <v>1073082</v>
      </c>
      <c r="K34" s="89">
        <f t="shared" ref="K34:L34" si="91">ROUND((E34/8*5)/3,0)*3</f>
        <v>1117080</v>
      </c>
      <c r="L34" s="89">
        <f t="shared" si="91"/>
        <v>1161762</v>
      </c>
      <c r="M34" s="89">
        <f t="shared" si="49"/>
        <v>1287699</v>
      </c>
      <c r="N34" s="89">
        <f t="shared" ref="N34:O34" si="92">ROUND((E34/8*6)/3,0)*3</f>
        <v>1340496</v>
      </c>
      <c r="O34" s="89">
        <f t="shared" si="92"/>
        <v>1394115</v>
      </c>
      <c r="P34" s="90"/>
      <c r="Q34" s="91"/>
      <c r="R34" s="89">
        <f t="shared" si="51"/>
        <v>0</v>
      </c>
      <c r="S34" s="92">
        <f t="shared" si="52"/>
        <v>0</v>
      </c>
      <c r="T34" s="93">
        <f t="shared" si="53"/>
        <v>3.9999932860672466E-2</v>
      </c>
      <c r="U34" s="10">
        <f t="shared" si="59"/>
        <v>1.5000409533950432E-2</v>
      </c>
    </row>
    <row r="35" spans="1:21" ht="12" customHeight="1" x14ac:dyDescent="0.25">
      <c r="A35" s="84"/>
      <c r="B35" s="84"/>
      <c r="C35" s="85"/>
      <c r="D35" s="86"/>
      <c r="E35" s="94">
        <v>1.4465911016912133E-2</v>
      </c>
      <c r="F35" s="95">
        <f>(F37-F34)/F34</f>
        <v>1.4465620950053824E-2</v>
      </c>
      <c r="G35" s="89"/>
      <c r="H35" s="89"/>
      <c r="I35" s="89"/>
      <c r="J35" s="89"/>
      <c r="K35" s="89"/>
      <c r="L35" s="89"/>
      <c r="M35" s="89"/>
      <c r="N35" s="89"/>
      <c r="O35" s="89"/>
      <c r="P35" s="96"/>
      <c r="Q35" s="96"/>
      <c r="R35" s="89"/>
      <c r="S35" s="92"/>
      <c r="T35" s="93"/>
      <c r="U35" s="10"/>
    </row>
    <row r="36" spans="1:21" ht="12" customHeight="1" x14ac:dyDescent="0.25">
      <c r="A36" s="97"/>
      <c r="B36" s="97"/>
      <c r="C36" s="85"/>
      <c r="D36" s="86"/>
      <c r="E36" s="98"/>
      <c r="F36" s="88"/>
      <c r="G36" s="89"/>
      <c r="H36" s="89"/>
      <c r="I36" s="89"/>
      <c r="J36" s="89"/>
      <c r="K36" s="89"/>
      <c r="L36" s="89"/>
      <c r="M36" s="89"/>
      <c r="N36" s="89"/>
      <c r="O36" s="89"/>
      <c r="P36" s="96"/>
      <c r="Q36" s="96"/>
      <c r="R36" s="89"/>
      <c r="S36" s="92"/>
      <c r="T36" s="93"/>
      <c r="U36" s="10"/>
    </row>
    <row r="37" spans="1:21" ht="12" customHeight="1" x14ac:dyDescent="0.25">
      <c r="A37" s="84" t="s">
        <v>55</v>
      </c>
      <c r="B37" s="84">
        <v>1741770</v>
      </c>
      <c r="C37" s="85"/>
      <c r="D37" s="84">
        <v>1741770</v>
      </c>
      <c r="E37" s="87">
        <v>1813182</v>
      </c>
      <c r="F37" s="88">
        <f>ROUND($E37*(1+Summary!$C$5)/3,0)*3</f>
        <v>1885710</v>
      </c>
      <c r="G37" s="89">
        <f t="shared" ref="G37:G45" si="93">ROUND((B37/8*3)/3,0)*3</f>
        <v>653163</v>
      </c>
      <c r="H37" s="89">
        <f t="shared" ref="H37:I37" si="94">ROUND((E37/8*3)/3,0)*3</f>
        <v>679944</v>
      </c>
      <c r="I37" s="89">
        <f t="shared" si="94"/>
        <v>707142</v>
      </c>
      <c r="J37" s="89">
        <f t="shared" ref="J37:J45" si="95">ROUND((B37/8*5)/3,0)*3</f>
        <v>1088607</v>
      </c>
      <c r="K37" s="89">
        <f t="shared" ref="K37:L37" si="96">ROUND((E37/8*5)/3,0)*3</f>
        <v>1133238</v>
      </c>
      <c r="L37" s="89">
        <f t="shared" si="96"/>
        <v>1178568</v>
      </c>
      <c r="M37" s="89">
        <f t="shared" ref="M37:M45" si="97">ROUND((B37/8*6)/3,0)*3</f>
        <v>1306329</v>
      </c>
      <c r="N37" s="89">
        <f t="shared" ref="N37:O37" si="98">ROUND((E37/8*6)/3,0)*3</f>
        <v>1359888</v>
      </c>
      <c r="O37" s="89">
        <f t="shared" si="98"/>
        <v>1414284</v>
      </c>
      <c r="P37" s="90"/>
      <c r="Q37" s="91"/>
      <c r="R37" s="89">
        <f t="shared" ref="R37:R48" si="99">P37+Q37</f>
        <v>0</v>
      </c>
      <c r="S37" s="92">
        <f t="shared" ref="S37:S48" si="100">(F37-E37)*R37</f>
        <v>0</v>
      </c>
      <c r="T37" s="93">
        <f t="shared" ref="T37:T48" si="101">(F37-E37)/E37</f>
        <v>4.0000397091963187E-2</v>
      </c>
      <c r="U37" s="10"/>
    </row>
    <row r="38" spans="1:21" ht="12" customHeight="1" x14ac:dyDescent="0.25">
      <c r="A38" s="84" t="s">
        <v>56</v>
      </c>
      <c r="B38" s="84">
        <v>1767897</v>
      </c>
      <c r="C38" s="85">
        <f t="shared" ref="C38:C48" si="102">D38/D37-1</f>
        <v>1.4999999999999902E-2</v>
      </c>
      <c r="D38" s="86">
        <f t="shared" ref="D38:D48" si="103">D37*1.015</f>
        <v>1767896.5499999998</v>
      </c>
      <c r="E38" s="87">
        <v>1840380</v>
      </c>
      <c r="F38" s="88">
        <f>ROUND($E38*(1+Summary!$C$5)/3,0)*3</f>
        <v>1913994</v>
      </c>
      <c r="G38" s="89">
        <f t="shared" si="93"/>
        <v>662961</v>
      </c>
      <c r="H38" s="89">
        <f t="shared" ref="H38:I38" si="104">ROUND((E38/8*3)/3,0)*3</f>
        <v>690144</v>
      </c>
      <c r="I38" s="89">
        <f t="shared" si="104"/>
        <v>717747</v>
      </c>
      <c r="J38" s="89">
        <f t="shared" si="95"/>
        <v>1104936</v>
      </c>
      <c r="K38" s="89">
        <f t="shared" ref="K38:L38" si="105">ROUND((E38/8*5)/3,0)*3</f>
        <v>1150239</v>
      </c>
      <c r="L38" s="89">
        <f t="shared" si="105"/>
        <v>1196247</v>
      </c>
      <c r="M38" s="89">
        <f t="shared" si="97"/>
        <v>1325922</v>
      </c>
      <c r="N38" s="89">
        <f t="shared" ref="N38:O38" si="106">ROUND((E38/8*6)/3,0)*3</f>
        <v>1380285</v>
      </c>
      <c r="O38" s="89">
        <f t="shared" si="106"/>
        <v>1435497</v>
      </c>
      <c r="P38" s="90"/>
      <c r="Q38" s="91"/>
      <c r="R38" s="89">
        <f t="shared" si="99"/>
        <v>0</v>
      </c>
      <c r="S38" s="92">
        <f t="shared" si="100"/>
        <v>0</v>
      </c>
      <c r="T38" s="93">
        <f t="shared" si="101"/>
        <v>3.9999347960747236E-2</v>
      </c>
      <c r="U38" s="10">
        <f t="shared" ref="U38:U48" si="107">F38/F37-1</f>
        <v>1.499912499801126E-2</v>
      </c>
    </row>
    <row r="39" spans="1:21" ht="12" customHeight="1" x14ac:dyDescent="0.25">
      <c r="A39" s="84" t="s">
        <v>21</v>
      </c>
      <c r="B39" s="84">
        <v>1794414</v>
      </c>
      <c r="C39" s="85">
        <f t="shared" si="102"/>
        <v>1.4999999999999902E-2</v>
      </c>
      <c r="D39" s="86">
        <f t="shared" si="103"/>
        <v>1794414.9982499997</v>
      </c>
      <c r="E39" s="87">
        <v>1867986</v>
      </c>
      <c r="F39" s="88">
        <f>ROUND($E39*(1+Summary!$C$5)/3,0)*3</f>
        <v>1942704</v>
      </c>
      <c r="G39" s="89">
        <f t="shared" si="93"/>
        <v>672906</v>
      </c>
      <c r="H39" s="89">
        <f t="shared" ref="H39:I39" si="108">ROUND((E39/8*3)/3,0)*3</f>
        <v>700494</v>
      </c>
      <c r="I39" s="89">
        <f t="shared" si="108"/>
        <v>728514</v>
      </c>
      <c r="J39" s="89">
        <f t="shared" si="95"/>
        <v>1121508</v>
      </c>
      <c r="K39" s="89">
        <f t="shared" ref="K39:L39" si="109">ROUND((E39/8*5)/3,0)*3</f>
        <v>1167492</v>
      </c>
      <c r="L39" s="89">
        <f t="shared" si="109"/>
        <v>1214190</v>
      </c>
      <c r="M39" s="89">
        <f t="shared" si="97"/>
        <v>1345812</v>
      </c>
      <c r="N39" s="89">
        <f t="shared" ref="N39:O39" si="110">ROUND((E39/8*6)/3,0)*3</f>
        <v>1400991</v>
      </c>
      <c r="O39" s="89">
        <f t="shared" si="110"/>
        <v>1457028</v>
      </c>
      <c r="P39" s="90"/>
      <c r="Q39" s="91"/>
      <c r="R39" s="89">
        <f t="shared" si="99"/>
        <v>0</v>
      </c>
      <c r="S39" s="92">
        <f t="shared" si="100"/>
        <v>0</v>
      </c>
      <c r="T39" s="93">
        <f t="shared" si="101"/>
        <v>3.9999229116278172E-2</v>
      </c>
      <c r="U39" s="10">
        <f t="shared" si="107"/>
        <v>1.5000047022091012E-2</v>
      </c>
    </row>
    <row r="40" spans="1:21" ht="12" customHeight="1" x14ac:dyDescent="0.25">
      <c r="A40" s="84"/>
      <c r="B40" s="84">
        <v>1821330</v>
      </c>
      <c r="C40" s="85">
        <f t="shared" si="102"/>
        <v>1.4999999999999902E-2</v>
      </c>
      <c r="D40" s="86">
        <f t="shared" si="103"/>
        <v>1821331.2232237495</v>
      </c>
      <c r="E40" s="87">
        <v>1896006</v>
      </c>
      <c r="F40" s="88">
        <f>ROUND($E40*(1+Summary!$C$5)/3,0)*3</f>
        <v>1971846</v>
      </c>
      <c r="G40" s="89">
        <f t="shared" si="93"/>
        <v>682998</v>
      </c>
      <c r="H40" s="89">
        <f t="shared" ref="H40:I40" si="111">ROUND((E40/8*3)/3,0)*3</f>
        <v>711003</v>
      </c>
      <c r="I40" s="89">
        <f t="shared" si="111"/>
        <v>739443</v>
      </c>
      <c r="J40" s="89">
        <f t="shared" si="95"/>
        <v>1138332</v>
      </c>
      <c r="K40" s="89">
        <f t="shared" ref="K40:L40" si="112">ROUND((E40/8*5)/3,0)*3</f>
        <v>1185003</v>
      </c>
      <c r="L40" s="89">
        <f t="shared" si="112"/>
        <v>1232403</v>
      </c>
      <c r="M40" s="89">
        <f t="shared" si="97"/>
        <v>1365999</v>
      </c>
      <c r="N40" s="89">
        <f t="shared" ref="N40:O40" si="113">ROUND((E40/8*6)/3,0)*3</f>
        <v>1422006</v>
      </c>
      <c r="O40" s="89">
        <f t="shared" si="113"/>
        <v>1478886</v>
      </c>
      <c r="P40" s="90"/>
      <c r="Q40" s="91"/>
      <c r="R40" s="89">
        <f t="shared" si="99"/>
        <v>0</v>
      </c>
      <c r="S40" s="92">
        <f t="shared" si="100"/>
        <v>0</v>
      </c>
      <c r="T40" s="93">
        <f t="shared" si="101"/>
        <v>3.9999873418122098E-2</v>
      </c>
      <c r="U40" s="10">
        <f t="shared" si="107"/>
        <v>1.5000741234897363E-2</v>
      </c>
    </row>
    <row r="41" spans="1:21" ht="12" customHeight="1" x14ac:dyDescent="0.25">
      <c r="A41" s="84"/>
      <c r="B41" s="84">
        <v>1848651</v>
      </c>
      <c r="C41" s="85">
        <f t="shared" si="102"/>
        <v>1.4999999999999902E-2</v>
      </c>
      <c r="D41" s="86">
        <f t="shared" si="103"/>
        <v>1848651.1915721055</v>
      </c>
      <c r="E41" s="87">
        <v>1924446</v>
      </c>
      <c r="F41" s="88">
        <f>ROUND($E41*(1+Summary!$C$5)/3,0)*3</f>
        <v>2001423</v>
      </c>
      <c r="G41" s="89">
        <f t="shared" si="93"/>
        <v>693243</v>
      </c>
      <c r="H41" s="89">
        <f t="shared" ref="H41:I41" si="114">ROUND((E41/8*3)/3,0)*3</f>
        <v>721668</v>
      </c>
      <c r="I41" s="89">
        <f t="shared" si="114"/>
        <v>750534</v>
      </c>
      <c r="J41" s="89">
        <f t="shared" si="95"/>
        <v>1155408</v>
      </c>
      <c r="K41" s="89">
        <f t="shared" ref="K41:L41" si="115">ROUND((E41/8*5)/3,0)*3</f>
        <v>1202778</v>
      </c>
      <c r="L41" s="89">
        <f t="shared" si="115"/>
        <v>1250889</v>
      </c>
      <c r="M41" s="89">
        <f t="shared" si="97"/>
        <v>1386489</v>
      </c>
      <c r="N41" s="89">
        <f t="shared" ref="N41:O41" si="116">ROUND((E41/8*6)/3,0)*3</f>
        <v>1443336</v>
      </c>
      <c r="O41" s="89">
        <f t="shared" si="116"/>
        <v>1501068</v>
      </c>
      <c r="P41" s="90"/>
      <c r="Q41" s="91"/>
      <c r="R41" s="89">
        <f t="shared" si="99"/>
        <v>0</v>
      </c>
      <c r="S41" s="92">
        <f t="shared" si="100"/>
        <v>0</v>
      </c>
      <c r="T41" s="93">
        <f t="shared" si="101"/>
        <v>3.9999563510745427E-2</v>
      </c>
      <c r="U41" s="10">
        <f t="shared" si="107"/>
        <v>1.4999650074092985E-2</v>
      </c>
    </row>
    <row r="42" spans="1:21" ht="12" customHeight="1" x14ac:dyDescent="0.25">
      <c r="A42" s="84"/>
      <c r="B42" s="84">
        <v>1876380</v>
      </c>
      <c r="C42" s="85">
        <f t="shared" si="102"/>
        <v>1.4999999999999902E-2</v>
      </c>
      <c r="D42" s="86">
        <f t="shared" si="103"/>
        <v>1876380.959445687</v>
      </c>
      <c r="E42" s="87">
        <v>1953312</v>
      </c>
      <c r="F42" s="88">
        <f>ROUND($E42*(1+Summary!$C$5)/3,0)*3</f>
        <v>2031444</v>
      </c>
      <c r="G42" s="89">
        <f t="shared" si="93"/>
        <v>703644</v>
      </c>
      <c r="H42" s="89">
        <f t="shared" ref="H42:I42" si="117">ROUND((E42/8*3)/3,0)*3</f>
        <v>732492</v>
      </c>
      <c r="I42" s="89">
        <f t="shared" si="117"/>
        <v>761793</v>
      </c>
      <c r="J42" s="89">
        <f t="shared" si="95"/>
        <v>1172739</v>
      </c>
      <c r="K42" s="89">
        <f t="shared" ref="K42:L42" si="118">ROUND((E42/8*5)/3,0)*3</f>
        <v>1220820</v>
      </c>
      <c r="L42" s="89">
        <f t="shared" si="118"/>
        <v>1269654</v>
      </c>
      <c r="M42" s="89">
        <f t="shared" si="97"/>
        <v>1407285</v>
      </c>
      <c r="N42" s="89">
        <f t="shared" ref="N42:O42" si="119">ROUND((E42/8*6)/3,0)*3</f>
        <v>1464984</v>
      </c>
      <c r="O42" s="89">
        <f t="shared" si="119"/>
        <v>1523583</v>
      </c>
      <c r="P42" s="90"/>
      <c r="Q42" s="91"/>
      <c r="R42" s="89">
        <f t="shared" si="99"/>
        <v>0</v>
      </c>
      <c r="S42" s="92">
        <f t="shared" si="100"/>
        <v>0</v>
      </c>
      <c r="T42" s="93">
        <f t="shared" si="101"/>
        <v>3.9999754263527795E-2</v>
      </c>
      <c r="U42" s="10">
        <f t="shared" si="107"/>
        <v>1.49998276226464E-2</v>
      </c>
    </row>
    <row r="43" spans="1:21" ht="12" customHeight="1" x14ac:dyDescent="0.25">
      <c r="A43" s="84"/>
      <c r="B43" s="84">
        <v>1904526</v>
      </c>
      <c r="C43" s="85">
        <f t="shared" si="102"/>
        <v>1.4999999999999902E-2</v>
      </c>
      <c r="D43" s="86">
        <f t="shared" si="103"/>
        <v>1904526.6738373721</v>
      </c>
      <c r="E43" s="87">
        <v>1982613</v>
      </c>
      <c r="F43" s="88">
        <f>ROUND($E43*(1+Summary!$C$5)/3,0)*3</f>
        <v>2061918</v>
      </c>
      <c r="G43" s="89">
        <f t="shared" si="93"/>
        <v>714198</v>
      </c>
      <c r="H43" s="89">
        <f t="shared" ref="H43:I43" si="120">ROUND((E43/8*3)/3,0)*3</f>
        <v>743481</v>
      </c>
      <c r="I43" s="89">
        <f t="shared" si="120"/>
        <v>773220</v>
      </c>
      <c r="J43" s="89">
        <f t="shared" si="95"/>
        <v>1190328</v>
      </c>
      <c r="K43" s="89">
        <f t="shared" ref="K43:L43" si="121">ROUND((E43/8*5)/3,0)*3</f>
        <v>1239132</v>
      </c>
      <c r="L43" s="89">
        <f t="shared" si="121"/>
        <v>1288698</v>
      </c>
      <c r="M43" s="89">
        <f t="shared" si="97"/>
        <v>1428396</v>
      </c>
      <c r="N43" s="89">
        <f t="shared" ref="N43:O43" si="122">ROUND((E43/8*6)/3,0)*3</f>
        <v>1486959</v>
      </c>
      <c r="O43" s="89">
        <f t="shared" si="122"/>
        <v>1546440</v>
      </c>
      <c r="P43" s="90"/>
      <c r="Q43" s="91"/>
      <c r="R43" s="89">
        <f t="shared" si="99"/>
        <v>0</v>
      </c>
      <c r="S43" s="92">
        <f t="shared" si="100"/>
        <v>0</v>
      </c>
      <c r="T43" s="93">
        <f t="shared" si="101"/>
        <v>4.0000242104737536E-2</v>
      </c>
      <c r="U43" s="10">
        <f t="shared" si="107"/>
        <v>1.5001151889985742E-2</v>
      </c>
    </row>
    <row r="44" spans="1:21" ht="12" customHeight="1" x14ac:dyDescent="0.25">
      <c r="A44" s="84"/>
      <c r="B44" s="84">
        <v>1933095</v>
      </c>
      <c r="C44" s="85">
        <f t="shared" si="102"/>
        <v>1.4999999999999902E-2</v>
      </c>
      <c r="D44" s="86">
        <f t="shared" si="103"/>
        <v>1933094.5739449325</v>
      </c>
      <c r="E44" s="87">
        <v>2012352</v>
      </c>
      <c r="F44" s="88">
        <f>ROUND($E44*(1+Summary!$C$5)/3,0)*3</f>
        <v>2092845</v>
      </c>
      <c r="G44" s="89">
        <f t="shared" si="93"/>
        <v>724911</v>
      </c>
      <c r="H44" s="89">
        <f t="shared" ref="H44:I44" si="123">ROUND((E44/8*3)/3,0)*3</f>
        <v>754632</v>
      </c>
      <c r="I44" s="89">
        <f t="shared" si="123"/>
        <v>784818</v>
      </c>
      <c r="J44" s="89">
        <f t="shared" si="95"/>
        <v>1208184</v>
      </c>
      <c r="K44" s="89">
        <f t="shared" ref="K44:L44" si="124">ROUND((E44/8*5)/3,0)*3</f>
        <v>1257720</v>
      </c>
      <c r="L44" s="89">
        <f t="shared" si="124"/>
        <v>1308027</v>
      </c>
      <c r="M44" s="89">
        <f t="shared" si="97"/>
        <v>1449822</v>
      </c>
      <c r="N44" s="89">
        <f t="shared" ref="N44:O44" si="125">ROUND((E44/8*6)/3,0)*3</f>
        <v>1509264</v>
      </c>
      <c r="O44" s="89">
        <f t="shared" si="125"/>
        <v>1569633</v>
      </c>
      <c r="P44" s="90"/>
      <c r="Q44" s="91"/>
      <c r="R44" s="89">
        <f t="shared" si="99"/>
        <v>0</v>
      </c>
      <c r="S44" s="92">
        <f t="shared" si="100"/>
        <v>0</v>
      </c>
      <c r="T44" s="93">
        <f t="shared" si="101"/>
        <v>3.9999463314569224E-2</v>
      </c>
      <c r="U44" s="10">
        <f t="shared" si="107"/>
        <v>1.4999141575950059E-2</v>
      </c>
    </row>
    <row r="45" spans="1:21" ht="12" customHeight="1" x14ac:dyDescent="0.25">
      <c r="A45" s="84"/>
      <c r="B45" s="84">
        <v>1962090</v>
      </c>
      <c r="C45" s="85">
        <f t="shared" si="102"/>
        <v>1.4999999999999902E-2</v>
      </c>
      <c r="D45" s="86">
        <f t="shared" si="103"/>
        <v>1962090.9925541063</v>
      </c>
      <c r="E45" s="87">
        <v>2042535</v>
      </c>
      <c r="F45" s="88">
        <f>ROUND($E45*(1+Summary!$C$5)/3,0)*3</f>
        <v>2124237</v>
      </c>
      <c r="G45" s="89">
        <f t="shared" si="93"/>
        <v>735783</v>
      </c>
      <c r="H45" s="89">
        <f t="shared" ref="H45:I45" si="126">ROUND((E45/8*3)/3,0)*3</f>
        <v>765951</v>
      </c>
      <c r="I45" s="89">
        <f t="shared" si="126"/>
        <v>796590</v>
      </c>
      <c r="J45" s="89">
        <f t="shared" si="95"/>
        <v>1226307</v>
      </c>
      <c r="K45" s="89">
        <f t="shared" ref="K45:L45" si="127">ROUND((E45/8*5)/3,0)*3</f>
        <v>1276584</v>
      </c>
      <c r="L45" s="89">
        <f t="shared" si="127"/>
        <v>1327647</v>
      </c>
      <c r="M45" s="89">
        <f t="shared" si="97"/>
        <v>1471569</v>
      </c>
      <c r="N45" s="89">
        <f t="shared" ref="N45:O45" si="128">ROUND((E45/8*6)/3,0)*3</f>
        <v>1531902</v>
      </c>
      <c r="O45" s="89">
        <f t="shared" si="128"/>
        <v>1593177</v>
      </c>
      <c r="P45" s="90"/>
      <c r="Q45" s="91"/>
      <c r="R45" s="89">
        <f t="shared" si="99"/>
        <v>0</v>
      </c>
      <c r="S45" s="92">
        <f t="shared" si="100"/>
        <v>0</v>
      </c>
      <c r="T45" s="93">
        <f t="shared" si="101"/>
        <v>4.0000293752616232E-2</v>
      </c>
      <c r="U45" s="10">
        <f t="shared" si="107"/>
        <v>1.4999677472531392E-2</v>
      </c>
    </row>
    <row r="46" spans="1:21" ht="12" customHeight="1" x14ac:dyDescent="0.25">
      <c r="A46" s="99" t="s">
        <v>57</v>
      </c>
      <c r="B46" s="84">
        <v>1991523</v>
      </c>
      <c r="C46" s="100">
        <f t="shared" si="102"/>
        <v>1.4999999999999902E-2</v>
      </c>
      <c r="D46" s="101">
        <f t="shared" si="103"/>
        <v>1991522.3574424176</v>
      </c>
      <c r="E46" s="87">
        <v>2073174</v>
      </c>
      <c r="F46" s="102">
        <f>ROUND($E46*(1+Summary!$C$5)/3,0)*3</f>
        <v>2156100</v>
      </c>
      <c r="G46" s="89"/>
      <c r="H46" s="89">
        <f t="shared" ref="H46:H48" si="129">ROUND((E46/8*3)/3,0)*3</f>
        <v>777441</v>
      </c>
      <c r="I46" s="89"/>
      <c r="J46" s="89"/>
      <c r="K46" s="89"/>
      <c r="L46" s="89"/>
      <c r="M46" s="89"/>
      <c r="N46" s="89"/>
      <c r="O46" s="89"/>
      <c r="P46" s="96"/>
      <c r="Q46" s="103"/>
      <c r="R46" s="89">
        <f t="shared" si="99"/>
        <v>0</v>
      </c>
      <c r="S46" s="92">
        <f t="shared" si="100"/>
        <v>0</v>
      </c>
      <c r="T46" s="93">
        <f t="shared" si="101"/>
        <v>3.9999536941906465E-2</v>
      </c>
      <c r="U46" s="10">
        <f t="shared" si="107"/>
        <v>1.4999738729718048E-2</v>
      </c>
    </row>
    <row r="47" spans="1:21" ht="12" customHeight="1" x14ac:dyDescent="0.25">
      <c r="A47" s="99" t="s">
        <v>57</v>
      </c>
      <c r="B47" s="84">
        <v>2021394</v>
      </c>
      <c r="C47" s="100">
        <f t="shared" si="102"/>
        <v>1.4999999999999902E-2</v>
      </c>
      <c r="D47" s="101">
        <f t="shared" si="103"/>
        <v>2021395.1928040537</v>
      </c>
      <c r="E47" s="87">
        <v>2104272</v>
      </c>
      <c r="F47" s="102">
        <f>ROUND($E47*(1+Summary!$C$5)/3,0)*3</f>
        <v>2188443</v>
      </c>
      <c r="G47" s="89"/>
      <c r="H47" s="89">
        <f t="shared" si="129"/>
        <v>789102</v>
      </c>
      <c r="I47" s="89"/>
      <c r="J47" s="89"/>
      <c r="K47" s="89"/>
      <c r="L47" s="89"/>
      <c r="M47" s="89"/>
      <c r="N47" s="89"/>
      <c r="O47" s="89"/>
      <c r="P47" s="96"/>
      <c r="Q47" s="103"/>
      <c r="R47" s="89">
        <f t="shared" si="99"/>
        <v>0</v>
      </c>
      <c r="S47" s="92">
        <f t="shared" si="100"/>
        <v>0</v>
      </c>
      <c r="T47" s="93">
        <f t="shared" si="101"/>
        <v>4.0000057026848237E-2</v>
      </c>
      <c r="U47" s="10">
        <f t="shared" si="107"/>
        <v>1.5000695700570388E-2</v>
      </c>
    </row>
    <row r="48" spans="1:21" ht="12" customHeight="1" x14ac:dyDescent="0.25">
      <c r="A48" s="99" t="s">
        <v>57</v>
      </c>
      <c r="B48" s="84">
        <v>2051715</v>
      </c>
      <c r="C48" s="100">
        <f t="shared" si="102"/>
        <v>1.4999999999999902E-2</v>
      </c>
      <c r="D48" s="101">
        <f t="shared" si="103"/>
        <v>2051716.1206961144</v>
      </c>
      <c r="E48" s="87">
        <v>2135835</v>
      </c>
      <c r="F48" s="102">
        <f>ROUND($E48*(1+Summary!$C$5)/3,0)*3</f>
        <v>2221269</v>
      </c>
      <c r="G48" s="89"/>
      <c r="H48" s="89">
        <f t="shared" si="129"/>
        <v>800937</v>
      </c>
      <c r="I48" s="89"/>
      <c r="J48" s="89"/>
      <c r="K48" s="89"/>
      <c r="L48" s="89"/>
      <c r="M48" s="89"/>
      <c r="N48" s="89"/>
      <c r="O48" s="89"/>
      <c r="P48" s="96"/>
      <c r="Q48" s="103"/>
      <c r="R48" s="89">
        <f t="shared" si="99"/>
        <v>0</v>
      </c>
      <c r="S48" s="92">
        <f t="shared" si="100"/>
        <v>0</v>
      </c>
      <c r="T48" s="93">
        <f t="shared" si="101"/>
        <v>4.0000280920576732E-2</v>
      </c>
      <c r="U48" s="10">
        <f t="shared" si="107"/>
        <v>1.4999705269911123E-2</v>
      </c>
    </row>
    <row r="49" spans="1:21" ht="12" customHeight="1" x14ac:dyDescent="0.25">
      <c r="A49" s="84"/>
      <c r="B49" s="84"/>
      <c r="C49" s="85"/>
      <c r="D49" s="86"/>
      <c r="E49" s="104"/>
      <c r="F49" s="88"/>
      <c r="G49" s="89"/>
      <c r="H49" s="89"/>
      <c r="I49" s="89"/>
      <c r="J49" s="89"/>
      <c r="K49" s="89"/>
      <c r="L49" s="89"/>
      <c r="M49" s="89"/>
      <c r="N49" s="89"/>
      <c r="O49" s="89"/>
      <c r="P49" s="96"/>
      <c r="Q49" s="96"/>
      <c r="R49" s="89"/>
      <c r="S49" s="92"/>
      <c r="T49" s="93"/>
      <c r="U49" s="10"/>
    </row>
    <row r="50" spans="1:21" ht="12" customHeight="1" x14ac:dyDescent="0.25">
      <c r="A50" s="84"/>
      <c r="B50" s="84"/>
      <c r="C50" s="85"/>
      <c r="D50" s="86"/>
      <c r="E50" s="105"/>
      <c r="F50" s="88"/>
      <c r="G50" s="89"/>
      <c r="H50" s="89"/>
      <c r="I50" s="89"/>
      <c r="J50" s="89"/>
      <c r="K50" s="89"/>
      <c r="L50" s="89"/>
      <c r="M50" s="89"/>
      <c r="N50" s="89"/>
      <c r="O50" s="89"/>
      <c r="P50" s="96"/>
      <c r="Q50" s="96"/>
      <c r="R50" s="89"/>
      <c r="S50" s="92"/>
      <c r="T50" s="93"/>
      <c r="U50" s="10"/>
    </row>
    <row r="51" spans="1:21" ht="12" customHeight="1" x14ac:dyDescent="0.25">
      <c r="A51" s="97"/>
      <c r="B51" s="97"/>
      <c r="C51" s="85"/>
      <c r="D51" s="86"/>
      <c r="E51" s="94">
        <v>0.1518248398391511</v>
      </c>
      <c r="F51" s="95">
        <f>(F52-F45)/F45</f>
        <v>0.15182486699930375</v>
      </c>
      <c r="G51" s="106"/>
      <c r="H51" s="89"/>
      <c r="I51" s="89"/>
      <c r="J51" s="89"/>
      <c r="K51" s="89"/>
      <c r="L51" s="89"/>
      <c r="M51" s="89"/>
      <c r="N51" s="89"/>
      <c r="O51" s="89"/>
      <c r="P51" s="96"/>
      <c r="Q51" s="96"/>
      <c r="R51" s="89"/>
      <c r="S51" s="92"/>
      <c r="T51" s="93"/>
      <c r="U51" s="10"/>
    </row>
    <row r="52" spans="1:21" ht="12" customHeight="1" x14ac:dyDescent="0.25">
      <c r="A52" s="84" t="s">
        <v>58</v>
      </c>
      <c r="B52" s="84">
        <v>2259984</v>
      </c>
      <c r="C52" s="85"/>
      <c r="D52" s="86">
        <f>B52</f>
        <v>2259984</v>
      </c>
      <c r="E52" s="87">
        <v>2352642</v>
      </c>
      <c r="F52" s="88">
        <f>ROUND($E52*(1+Summary!$C$6)/3,0)*3</f>
        <v>2446749</v>
      </c>
      <c r="G52" s="89">
        <f t="shared" ref="G52:G60" si="130">ROUND((B52/8*3)/3,0)*3</f>
        <v>847494</v>
      </c>
      <c r="H52" s="89">
        <f t="shared" ref="H52:I52" si="131">ROUND((E52/8*3)/3,0)*3</f>
        <v>882240</v>
      </c>
      <c r="I52" s="89">
        <f t="shared" si="131"/>
        <v>917532</v>
      </c>
      <c r="J52" s="89">
        <f t="shared" ref="J52:J60" si="132">ROUND((B52/8*5)/3,0)*3</f>
        <v>1412490</v>
      </c>
      <c r="K52" s="89">
        <f t="shared" ref="K52:L52" si="133">ROUND((E52/8*5)/3,0)*3</f>
        <v>1470402</v>
      </c>
      <c r="L52" s="89">
        <f t="shared" si="133"/>
        <v>1529217</v>
      </c>
      <c r="M52" s="89">
        <f t="shared" ref="M52:M60" si="134">ROUND((B52/8*6)/3,0)*3</f>
        <v>1694988</v>
      </c>
      <c r="N52" s="89">
        <f t="shared" ref="N52:O52" si="135">ROUND((E52/8*6)/3,0)*3</f>
        <v>1764483</v>
      </c>
      <c r="O52" s="89">
        <f t="shared" si="135"/>
        <v>1835061</v>
      </c>
      <c r="P52" s="90"/>
      <c r="Q52" s="91"/>
      <c r="R52" s="89">
        <f t="shared" ref="R52:R60" si="136">P52+Q52</f>
        <v>0</v>
      </c>
      <c r="S52" s="92">
        <f t="shared" ref="S52:S60" si="137">(F52-E52)*R52</f>
        <v>0</v>
      </c>
      <c r="T52" s="93">
        <f t="shared" ref="T52:T60" si="138">(F52-E52)/E52</f>
        <v>4.0000561071340222E-2</v>
      </c>
      <c r="U52" s="10"/>
    </row>
    <row r="53" spans="1:21" ht="12" customHeight="1" x14ac:dyDescent="0.25">
      <c r="A53" s="84" t="s">
        <v>59</v>
      </c>
      <c r="B53" s="84">
        <v>2293884</v>
      </c>
      <c r="C53" s="85">
        <f t="shared" ref="C53:C60" si="139">D53/D52-1</f>
        <v>1.4999999999999902E-2</v>
      </c>
      <c r="D53" s="86">
        <f t="shared" ref="D53:D60" si="140">D52*1.015</f>
        <v>2293883.7599999998</v>
      </c>
      <c r="E53" s="87">
        <v>2387934</v>
      </c>
      <c r="F53" s="88">
        <f>ROUND($E53*(1+Summary!$C$6)/3,0)*3</f>
        <v>2483451</v>
      </c>
      <c r="G53" s="89">
        <f t="shared" si="130"/>
        <v>860208</v>
      </c>
      <c r="H53" s="89">
        <f t="shared" ref="H53:I53" si="141">ROUND((E53/8*3)/3,0)*3</f>
        <v>895476</v>
      </c>
      <c r="I53" s="89">
        <f t="shared" si="141"/>
        <v>931293</v>
      </c>
      <c r="J53" s="89">
        <f t="shared" si="132"/>
        <v>1433679</v>
      </c>
      <c r="K53" s="89">
        <f t="shared" ref="K53:L53" si="142">ROUND((E53/8*5)/3,0)*3</f>
        <v>1492458</v>
      </c>
      <c r="L53" s="89">
        <f t="shared" si="142"/>
        <v>1552158</v>
      </c>
      <c r="M53" s="89">
        <f t="shared" si="134"/>
        <v>1720413</v>
      </c>
      <c r="N53" s="89">
        <f t="shared" ref="N53:O53" si="143">ROUND((E53/8*6)/3,0)*3</f>
        <v>1790952</v>
      </c>
      <c r="O53" s="89">
        <f t="shared" si="143"/>
        <v>1862589</v>
      </c>
      <c r="P53" s="90"/>
      <c r="Q53" s="91"/>
      <c r="R53" s="89">
        <f t="shared" si="136"/>
        <v>0</v>
      </c>
      <c r="S53" s="92">
        <f t="shared" si="137"/>
        <v>0</v>
      </c>
      <c r="T53" s="93">
        <f t="shared" si="138"/>
        <v>3.9999849242064477E-2</v>
      </c>
      <c r="U53" s="10">
        <f t="shared" ref="U53:U60" si="144">F53/F52-1</f>
        <v>1.5000312659778414E-2</v>
      </c>
    </row>
    <row r="54" spans="1:21" ht="12" customHeight="1" x14ac:dyDescent="0.25">
      <c r="A54" s="84" t="s">
        <v>5</v>
      </c>
      <c r="B54" s="84">
        <v>2328291</v>
      </c>
      <c r="C54" s="85">
        <f t="shared" si="139"/>
        <v>1.4999999999999902E-2</v>
      </c>
      <c r="D54" s="86">
        <f t="shared" si="140"/>
        <v>2328292.0163999996</v>
      </c>
      <c r="E54" s="87">
        <v>2423751</v>
      </c>
      <c r="F54" s="88">
        <f>ROUND($E54*(1+Summary!$C$6)/3,0)*3</f>
        <v>2520702</v>
      </c>
      <c r="G54" s="89">
        <f t="shared" si="130"/>
        <v>873108</v>
      </c>
      <c r="H54" s="89">
        <f t="shared" ref="H54:I54" si="145">ROUND((E54/8*3)/3,0)*3</f>
        <v>908907</v>
      </c>
      <c r="I54" s="89">
        <f t="shared" si="145"/>
        <v>945264</v>
      </c>
      <c r="J54" s="89">
        <f t="shared" si="132"/>
        <v>1455183</v>
      </c>
      <c r="K54" s="89">
        <f t="shared" ref="K54:L54" si="146">ROUND((E54/8*5)/3,0)*3</f>
        <v>1514844</v>
      </c>
      <c r="L54" s="89">
        <f t="shared" si="146"/>
        <v>1575438</v>
      </c>
      <c r="M54" s="89">
        <f t="shared" si="134"/>
        <v>1746219</v>
      </c>
      <c r="N54" s="89">
        <f t="shared" ref="N54:O54" si="147">ROUND((E54/8*6)/3,0)*3</f>
        <v>1817814</v>
      </c>
      <c r="O54" s="89">
        <f t="shared" si="147"/>
        <v>1890528</v>
      </c>
      <c r="P54" s="90"/>
      <c r="Q54" s="91"/>
      <c r="R54" s="89">
        <f t="shared" si="136"/>
        <v>0</v>
      </c>
      <c r="S54" s="92">
        <f t="shared" si="137"/>
        <v>0</v>
      </c>
      <c r="T54" s="93">
        <f t="shared" si="138"/>
        <v>4.0000396080290428E-2</v>
      </c>
      <c r="U54" s="10">
        <f t="shared" si="144"/>
        <v>1.4999691960904338E-2</v>
      </c>
    </row>
    <row r="55" spans="1:21" ht="12" customHeight="1" x14ac:dyDescent="0.25">
      <c r="A55" s="84"/>
      <c r="B55" s="84">
        <v>2363217</v>
      </c>
      <c r="C55" s="85">
        <f t="shared" si="139"/>
        <v>1.4999999999999902E-2</v>
      </c>
      <c r="D55" s="86">
        <f t="shared" si="140"/>
        <v>2363216.3966459995</v>
      </c>
      <c r="E55" s="87">
        <v>2460108</v>
      </c>
      <c r="F55" s="88">
        <f>ROUND($E55*(1+Summary!$C$6)/3,0)*3</f>
        <v>2558511</v>
      </c>
      <c r="G55" s="89">
        <f t="shared" si="130"/>
        <v>886206</v>
      </c>
      <c r="H55" s="89">
        <f t="shared" ref="H55:I55" si="148">ROUND((E55/8*3)/3,0)*3</f>
        <v>922542</v>
      </c>
      <c r="I55" s="89">
        <f t="shared" si="148"/>
        <v>959442</v>
      </c>
      <c r="J55" s="89">
        <f t="shared" si="132"/>
        <v>1477011</v>
      </c>
      <c r="K55" s="89">
        <f t="shared" ref="K55:L55" si="149">ROUND((E55/8*5)/3,0)*3</f>
        <v>1537569</v>
      </c>
      <c r="L55" s="89">
        <f t="shared" si="149"/>
        <v>1599069</v>
      </c>
      <c r="M55" s="89">
        <f t="shared" si="134"/>
        <v>1772412</v>
      </c>
      <c r="N55" s="89">
        <f t="shared" ref="N55:O55" si="150">ROUND((E55/8*6)/3,0)*3</f>
        <v>1845081</v>
      </c>
      <c r="O55" s="89">
        <f t="shared" si="150"/>
        <v>1918884</v>
      </c>
      <c r="P55" s="90"/>
      <c r="Q55" s="91"/>
      <c r="R55" s="89">
        <f t="shared" si="136"/>
        <v>0</v>
      </c>
      <c r="S55" s="92">
        <f t="shared" si="137"/>
        <v>0</v>
      </c>
      <c r="T55" s="93">
        <f t="shared" si="138"/>
        <v>3.9999463438190518E-2</v>
      </c>
      <c r="U55" s="10">
        <f t="shared" si="144"/>
        <v>1.4999393026228436E-2</v>
      </c>
    </row>
    <row r="56" spans="1:21" ht="12" customHeight="1" x14ac:dyDescent="0.25">
      <c r="A56" s="84"/>
      <c r="B56" s="84">
        <v>2398665</v>
      </c>
      <c r="C56" s="85">
        <f t="shared" si="139"/>
        <v>1.4999999999999902E-2</v>
      </c>
      <c r="D56" s="86">
        <f t="shared" si="140"/>
        <v>2398664.6425956893</v>
      </c>
      <c r="E56" s="87">
        <v>2497011</v>
      </c>
      <c r="F56" s="88">
        <f>ROUND($E56*(1+Summary!$C$6)/3,0)*3</f>
        <v>2596890</v>
      </c>
      <c r="G56" s="89">
        <f t="shared" si="130"/>
        <v>899499</v>
      </c>
      <c r="H56" s="89">
        <f t="shared" ref="H56:I56" si="151">ROUND((E56/8*3)/3,0)*3</f>
        <v>936378</v>
      </c>
      <c r="I56" s="89">
        <f t="shared" si="151"/>
        <v>973833</v>
      </c>
      <c r="J56" s="89">
        <f t="shared" si="132"/>
        <v>1499166</v>
      </c>
      <c r="K56" s="89">
        <f t="shared" ref="K56:L56" si="152">ROUND((E56/8*5)/3,0)*3</f>
        <v>1560633</v>
      </c>
      <c r="L56" s="89">
        <f t="shared" si="152"/>
        <v>1623057</v>
      </c>
      <c r="M56" s="89">
        <f t="shared" si="134"/>
        <v>1798998</v>
      </c>
      <c r="N56" s="89">
        <f t="shared" ref="N56:O56" si="153">ROUND((E56/8*6)/3,0)*3</f>
        <v>1872759</v>
      </c>
      <c r="O56" s="89">
        <f t="shared" si="153"/>
        <v>1947669</v>
      </c>
      <c r="P56" s="90"/>
      <c r="Q56" s="91"/>
      <c r="R56" s="89">
        <f t="shared" si="136"/>
        <v>0</v>
      </c>
      <c r="S56" s="92">
        <f t="shared" si="137"/>
        <v>0</v>
      </c>
      <c r="T56" s="93">
        <f t="shared" si="138"/>
        <v>3.9999423310510047E-2</v>
      </c>
      <c r="U56" s="10">
        <f t="shared" si="144"/>
        <v>1.5000521787867926E-2</v>
      </c>
    </row>
    <row r="57" spans="1:21" ht="12" customHeight="1" x14ac:dyDescent="0.25">
      <c r="A57" s="84"/>
      <c r="B57" s="84">
        <v>2434644</v>
      </c>
      <c r="C57" s="85">
        <f t="shared" si="139"/>
        <v>1.4999999999999902E-2</v>
      </c>
      <c r="D57" s="86">
        <f t="shared" si="140"/>
        <v>2434644.6122346246</v>
      </c>
      <c r="E57" s="87">
        <v>2534463</v>
      </c>
      <c r="F57" s="88">
        <f>ROUND($E57*(1+Summary!$C$6)/3,0)*3</f>
        <v>2635842</v>
      </c>
      <c r="G57" s="89">
        <f t="shared" si="130"/>
        <v>912993</v>
      </c>
      <c r="H57" s="89">
        <f t="shared" ref="H57:I57" si="154">ROUND((E57/8*3)/3,0)*3</f>
        <v>950424</v>
      </c>
      <c r="I57" s="89">
        <f t="shared" si="154"/>
        <v>988440</v>
      </c>
      <c r="J57" s="89">
        <f t="shared" si="132"/>
        <v>1521654</v>
      </c>
      <c r="K57" s="89">
        <f t="shared" ref="K57:L57" si="155">ROUND((E57/8*5)/3,0)*3</f>
        <v>1584039</v>
      </c>
      <c r="L57" s="89">
        <f t="shared" si="155"/>
        <v>1647402</v>
      </c>
      <c r="M57" s="89">
        <f t="shared" si="134"/>
        <v>1825983</v>
      </c>
      <c r="N57" s="89">
        <f t="shared" ref="N57:O57" si="156">ROUND((E57/8*6)/3,0)*3</f>
        <v>1900848</v>
      </c>
      <c r="O57" s="89">
        <f t="shared" si="156"/>
        <v>1976883</v>
      </c>
      <c r="P57" s="90"/>
      <c r="Q57" s="91"/>
      <c r="R57" s="89">
        <f t="shared" si="136"/>
        <v>0</v>
      </c>
      <c r="S57" s="92">
        <f t="shared" si="137"/>
        <v>0</v>
      </c>
      <c r="T57" s="93">
        <f t="shared" si="138"/>
        <v>4.0000189389231562E-2</v>
      </c>
      <c r="U57" s="10">
        <f t="shared" si="144"/>
        <v>1.4999480147407152E-2</v>
      </c>
    </row>
    <row r="58" spans="1:21" ht="12" customHeight="1" x14ac:dyDescent="0.25">
      <c r="A58" s="84"/>
      <c r="B58" s="84">
        <v>2471163</v>
      </c>
      <c r="C58" s="85">
        <f t="shared" si="139"/>
        <v>1.4999999999999902E-2</v>
      </c>
      <c r="D58" s="86">
        <f t="shared" si="140"/>
        <v>2471164.2814181438</v>
      </c>
      <c r="E58" s="87">
        <v>2572482</v>
      </c>
      <c r="F58" s="88">
        <f>ROUND($E58*(1+Summary!$C$6)/3,0)*3</f>
        <v>2675382</v>
      </c>
      <c r="G58" s="89">
        <f t="shared" si="130"/>
        <v>926685</v>
      </c>
      <c r="H58" s="89">
        <f t="shared" ref="H58:I58" si="157">ROUND((E58/8*3)/3,0)*3</f>
        <v>964680</v>
      </c>
      <c r="I58" s="89">
        <f t="shared" si="157"/>
        <v>1003269</v>
      </c>
      <c r="J58" s="89">
        <f t="shared" si="132"/>
        <v>1544478</v>
      </c>
      <c r="K58" s="89">
        <f t="shared" ref="K58:L58" si="158">ROUND((E58/8*5)/3,0)*3</f>
        <v>1607802</v>
      </c>
      <c r="L58" s="89">
        <f t="shared" si="158"/>
        <v>1672113</v>
      </c>
      <c r="M58" s="89">
        <f t="shared" si="134"/>
        <v>1853373</v>
      </c>
      <c r="N58" s="89">
        <f t="shared" ref="N58:O58" si="159">ROUND((E58/8*6)/3,0)*3</f>
        <v>1929363</v>
      </c>
      <c r="O58" s="89">
        <f t="shared" si="159"/>
        <v>2006538</v>
      </c>
      <c r="P58" s="90"/>
      <c r="Q58" s="91"/>
      <c r="R58" s="89">
        <f t="shared" si="136"/>
        <v>0</v>
      </c>
      <c r="S58" s="92">
        <f t="shared" si="137"/>
        <v>0</v>
      </c>
      <c r="T58" s="93">
        <f t="shared" si="138"/>
        <v>4.0000279885340308E-2</v>
      </c>
      <c r="U58" s="10">
        <f t="shared" si="144"/>
        <v>1.5000899143423618E-2</v>
      </c>
    </row>
    <row r="59" spans="1:21" ht="12" customHeight="1" x14ac:dyDescent="0.25">
      <c r="A59" s="84" t="s">
        <v>50</v>
      </c>
      <c r="B59" s="84">
        <v>2508231</v>
      </c>
      <c r="C59" s="85">
        <f t="shared" si="139"/>
        <v>1.4999999999999902E-2</v>
      </c>
      <c r="D59" s="86">
        <f t="shared" si="140"/>
        <v>2508231.7456394155</v>
      </c>
      <c r="E59" s="87">
        <v>2611068</v>
      </c>
      <c r="F59" s="88">
        <f>ROUND($E59*(1+Summary!$C$6)/3,0)*3</f>
        <v>2715510</v>
      </c>
      <c r="G59" s="89">
        <f t="shared" si="130"/>
        <v>940587</v>
      </c>
      <c r="H59" s="89">
        <f t="shared" ref="H59:I59" si="160">ROUND((E59/8*3)/3,0)*3</f>
        <v>979152</v>
      </c>
      <c r="I59" s="89">
        <f t="shared" si="160"/>
        <v>1018317</v>
      </c>
      <c r="J59" s="89">
        <f t="shared" si="132"/>
        <v>1567644</v>
      </c>
      <c r="K59" s="89">
        <f t="shared" ref="K59:L59" si="161">ROUND((E59/8*5)/3,0)*3</f>
        <v>1631919</v>
      </c>
      <c r="L59" s="89">
        <f t="shared" si="161"/>
        <v>1697193</v>
      </c>
      <c r="M59" s="89">
        <f t="shared" si="134"/>
        <v>1881174</v>
      </c>
      <c r="N59" s="89">
        <f t="shared" ref="N59:O59" si="162">ROUND((E59/8*6)/3,0)*3</f>
        <v>1958301</v>
      </c>
      <c r="O59" s="89">
        <f t="shared" si="162"/>
        <v>2036634</v>
      </c>
      <c r="P59" s="90"/>
      <c r="Q59" s="91"/>
      <c r="R59" s="89">
        <f t="shared" si="136"/>
        <v>0</v>
      </c>
      <c r="S59" s="92">
        <f t="shared" si="137"/>
        <v>0</v>
      </c>
      <c r="T59" s="93">
        <f t="shared" si="138"/>
        <v>3.9999724250766353E-2</v>
      </c>
      <c r="U59" s="10">
        <f t="shared" si="144"/>
        <v>1.4998979584971428E-2</v>
      </c>
    </row>
    <row r="60" spans="1:21" ht="12" customHeight="1" x14ac:dyDescent="0.25">
      <c r="A60" s="84"/>
      <c r="B60" s="84">
        <v>2545854</v>
      </c>
      <c r="C60" s="85">
        <f t="shared" si="139"/>
        <v>1.4999999999999902E-2</v>
      </c>
      <c r="D60" s="86">
        <f t="shared" si="140"/>
        <v>2545855.2218240066</v>
      </c>
      <c r="E60" s="87">
        <v>2650233</v>
      </c>
      <c r="F60" s="88">
        <f>ROUND($E60*(1+Summary!$C$6)/3,0)*3</f>
        <v>2756241</v>
      </c>
      <c r="G60" s="89">
        <f t="shared" si="130"/>
        <v>954696</v>
      </c>
      <c r="H60" s="89">
        <f t="shared" ref="H60:I60" si="163">ROUND((E60/8*3)/3,0)*3</f>
        <v>993837</v>
      </c>
      <c r="I60" s="89">
        <f t="shared" si="163"/>
        <v>1033590</v>
      </c>
      <c r="J60" s="89">
        <f t="shared" si="132"/>
        <v>1591158</v>
      </c>
      <c r="K60" s="89">
        <f t="shared" ref="K60:L60" si="164">ROUND((E60/8*5)/3,0)*3</f>
        <v>1656396</v>
      </c>
      <c r="L60" s="89">
        <f t="shared" si="164"/>
        <v>1722651</v>
      </c>
      <c r="M60" s="89">
        <f t="shared" si="134"/>
        <v>1909392</v>
      </c>
      <c r="N60" s="89">
        <f t="shared" ref="N60:O60" si="165">ROUND((E60/8*6)/3,0)*3</f>
        <v>1987674</v>
      </c>
      <c r="O60" s="89">
        <f t="shared" si="165"/>
        <v>2067180</v>
      </c>
      <c r="P60" s="90"/>
      <c r="Q60" s="91"/>
      <c r="R60" s="89">
        <f t="shared" si="136"/>
        <v>0</v>
      </c>
      <c r="S60" s="92">
        <f t="shared" si="137"/>
        <v>0</v>
      </c>
      <c r="T60" s="93">
        <f t="shared" si="138"/>
        <v>3.999950193058497E-2</v>
      </c>
      <c r="U60" s="10">
        <f t="shared" si="144"/>
        <v>1.4999392379332122E-2</v>
      </c>
    </row>
    <row r="61" spans="1:21" ht="12" customHeight="1" thickBot="1" x14ac:dyDescent="0.3">
      <c r="C61" s="10"/>
      <c r="D61" s="39"/>
      <c r="E61" s="107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20"/>
      <c r="Q61" s="20"/>
      <c r="R61" s="20"/>
      <c r="S61" s="20"/>
      <c r="T61" s="74"/>
      <c r="U61" s="10"/>
    </row>
    <row r="62" spans="1:21" ht="12" customHeight="1" thickBot="1" x14ac:dyDescent="0.3">
      <c r="C62" s="10"/>
      <c r="D62" s="39"/>
      <c r="E62" s="1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109">
        <f t="shared" ref="P62:S62" si="166">SUM(P8:P60)</f>
        <v>0</v>
      </c>
      <c r="Q62" s="109">
        <f t="shared" si="166"/>
        <v>0</v>
      </c>
      <c r="R62" s="109">
        <f t="shared" si="166"/>
        <v>0</v>
      </c>
      <c r="S62" s="109">
        <f t="shared" si="166"/>
        <v>0</v>
      </c>
      <c r="T62" s="74"/>
      <c r="U62" s="10"/>
    </row>
    <row r="63" spans="1:21" ht="12" hidden="1" customHeight="1" x14ac:dyDescent="0.2">
      <c r="C63" s="10"/>
      <c r="D63" s="39"/>
      <c r="E63" s="1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74"/>
      <c r="U63" s="10"/>
    </row>
    <row r="64" spans="1:21" ht="12" hidden="1" customHeight="1" x14ac:dyDescent="0.2">
      <c r="C64" s="10"/>
      <c r="D64" s="39"/>
      <c r="E64" s="1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74"/>
      <c r="U64" s="10"/>
    </row>
    <row r="65" spans="1:21" ht="12" hidden="1" customHeight="1" x14ac:dyDescent="0.25">
      <c r="A65" s="110" t="s">
        <v>15</v>
      </c>
      <c r="B65" s="110"/>
      <c r="C65" s="111"/>
      <c r="D65" s="112"/>
      <c r="E65" s="1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74"/>
      <c r="U65" s="10"/>
    </row>
    <row r="66" spans="1:21" ht="12" hidden="1" customHeight="1" x14ac:dyDescent="0.2">
      <c r="C66" s="10"/>
      <c r="D66" s="39"/>
      <c r="E66" s="1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74"/>
      <c r="U66" s="10"/>
    </row>
    <row r="67" spans="1:21" ht="12.75" hidden="1" customHeight="1" x14ac:dyDescent="0.2">
      <c r="A67" s="272" t="s">
        <v>36</v>
      </c>
      <c r="B67" s="113"/>
      <c r="C67" s="114"/>
      <c r="D67" s="115"/>
      <c r="E67" s="284" t="str">
        <f t="shared" ref="E67:F67" si="167">E4</f>
        <v>Existing package on 31 March 2025</v>
      </c>
      <c r="F67" s="272" t="str">
        <f t="shared" si="167"/>
        <v>Revised Full-time package wef 1 April 2026 (rounded)</v>
      </c>
      <c r="G67" s="272" t="s">
        <v>37</v>
      </c>
      <c r="H67" s="113"/>
      <c r="I67" s="272" t="s">
        <v>38</v>
      </c>
      <c r="J67" s="272" t="s">
        <v>39</v>
      </c>
      <c r="K67" s="113"/>
      <c r="L67" s="272" t="s">
        <v>40</v>
      </c>
      <c r="M67" s="272" t="s">
        <v>41</v>
      </c>
      <c r="N67" s="113"/>
      <c r="O67" s="272" t="s">
        <v>42</v>
      </c>
      <c r="P67" s="273" t="s">
        <v>43</v>
      </c>
      <c r="Q67" s="274"/>
      <c r="R67" s="275"/>
      <c r="S67" s="276" t="s">
        <v>44</v>
      </c>
      <c r="T67" s="277" t="s">
        <v>45</v>
      </c>
      <c r="U67" s="10"/>
    </row>
    <row r="68" spans="1:21" ht="12" hidden="1" customHeight="1" x14ac:dyDescent="0.2">
      <c r="A68" s="269"/>
      <c r="B68" s="116"/>
      <c r="C68" s="117"/>
      <c r="D68" s="118"/>
      <c r="E68" s="269"/>
      <c r="F68" s="269"/>
      <c r="G68" s="269"/>
      <c r="H68" s="116"/>
      <c r="I68" s="269"/>
      <c r="J68" s="269"/>
      <c r="K68" s="116"/>
      <c r="L68" s="269"/>
      <c r="M68" s="269"/>
      <c r="N68" s="116"/>
      <c r="O68" s="269"/>
      <c r="P68" s="278" t="s">
        <v>15</v>
      </c>
      <c r="Q68" s="280" t="s">
        <v>60</v>
      </c>
      <c r="R68" s="282" t="s">
        <v>12</v>
      </c>
      <c r="S68" s="269"/>
      <c r="T68" s="269"/>
      <c r="U68" s="10"/>
    </row>
    <row r="69" spans="1:21" ht="27" hidden="1" customHeight="1" x14ac:dyDescent="0.2">
      <c r="A69" s="270"/>
      <c r="B69" s="119"/>
      <c r="C69" s="120"/>
      <c r="D69" s="121"/>
      <c r="E69" s="270"/>
      <c r="F69" s="270"/>
      <c r="G69" s="270"/>
      <c r="H69" s="119"/>
      <c r="I69" s="270"/>
      <c r="J69" s="270"/>
      <c r="K69" s="119"/>
      <c r="L69" s="270"/>
      <c r="M69" s="270"/>
      <c r="N69" s="119"/>
      <c r="O69" s="270"/>
      <c r="P69" s="279"/>
      <c r="Q69" s="281"/>
      <c r="R69" s="283"/>
      <c r="S69" s="270"/>
      <c r="T69" s="270"/>
      <c r="U69" s="10"/>
    </row>
    <row r="70" spans="1:21" ht="12" hidden="1" customHeight="1" x14ac:dyDescent="0.2">
      <c r="A70" s="18" t="s">
        <v>50</v>
      </c>
      <c r="C70" s="10"/>
      <c r="D70" s="39"/>
      <c r="E70" s="1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74"/>
      <c r="U70" s="10"/>
    </row>
    <row r="71" spans="1:21" ht="12" hidden="1" customHeight="1" x14ac:dyDescent="0.25">
      <c r="A71" s="4" t="s">
        <v>51</v>
      </c>
      <c r="B71" s="4"/>
      <c r="C71" s="122"/>
      <c r="D71" s="123"/>
      <c r="E71" s="124">
        <v>1053861</v>
      </c>
      <c r="F71" s="125">
        <f>ROUND($E71*(1+Summary!$C$3)/3,0)*3</f>
        <v>1096014</v>
      </c>
      <c r="G71" s="92">
        <f t="shared" ref="G71:G82" si="168">ROUND((E71/8*3)/3,0)*3</f>
        <v>395199</v>
      </c>
      <c r="H71" s="92"/>
      <c r="I71" s="92">
        <f t="shared" ref="I71:I82" si="169">ROUND((F71/8*3)/3,0)*3</f>
        <v>411006</v>
      </c>
      <c r="J71" s="92">
        <f t="shared" ref="J71:J82" si="170">ROUND((E71/8*5)/3,0)*3</f>
        <v>658662</v>
      </c>
      <c r="K71" s="92"/>
      <c r="L71" s="92">
        <f t="shared" ref="L71:L82" si="171">ROUND((F71/8*5)/3,0)*3</f>
        <v>685008</v>
      </c>
      <c r="M71" s="92">
        <f t="shared" ref="M71:M82" si="172">ROUND((E71/8*6)/3,0)*3</f>
        <v>790395</v>
      </c>
      <c r="N71" s="92"/>
      <c r="O71" s="92">
        <f t="shared" ref="O71:O82" si="173">ROUND((F71/8*6)/3,0)*3</f>
        <v>822012</v>
      </c>
      <c r="P71" s="126">
        <v>190</v>
      </c>
      <c r="Q71" s="127"/>
      <c r="R71" s="127"/>
      <c r="S71" s="92">
        <f t="shared" ref="S71:S82" si="174">(F71-E71)*P71</f>
        <v>8009070</v>
      </c>
      <c r="T71" s="93">
        <f t="shared" ref="T71:T82" si="175">(F71-E71)/E71</f>
        <v>3.9998633595891675E-2</v>
      </c>
      <c r="U71" s="10"/>
    </row>
    <row r="72" spans="1:21" ht="12" hidden="1" customHeight="1" x14ac:dyDescent="0.25">
      <c r="A72" s="4" t="s">
        <v>52</v>
      </c>
      <c r="B72" s="4"/>
      <c r="C72" s="122"/>
      <c r="D72" s="123"/>
      <c r="E72" s="128">
        <v>1069674</v>
      </c>
      <c r="F72" s="125">
        <f>ROUND($E72*(1+Summary!$C$3)/3,0)*3</f>
        <v>1112460</v>
      </c>
      <c r="G72" s="92">
        <f t="shared" si="168"/>
        <v>401127</v>
      </c>
      <c r="H72" s="92"/>
      <c r="I72" s="92">
        <f t="shared" si="169"/>
        <v>417174</v>
      </c>
      <c r="J72" s="92">
        <f t="shared" si="170"/>
        <v>668547</v>
      </c>
      <c r="K72" s="92"/>
      <c r="L72" s="92">
        <f t="shared" si="171"/>
        <v>695289</v>
      </c>
      <c r="M72" s="92">
        <f t="shared" si="172"/>
        <v>802257</v>
      </c>
      <c r="N72" s="92"/>
      <c r="O72" s="92">
        <f t="shared" si="173"/>
        <v>834345</v>
      </c>
      <c r="P72" s="126">
        <v>24</v>
      </c>
      <c r="Q72" s="127"/>
      <c r="R72" s="127"/>
      <c r="S72" s="92">
        <f t="shared" si="174"/>
        <v>1026864</v>
      </c>
      <c r="T72" s="93">
        <f t="shared" si="175"/>
        <v>3.9999102530303622E-2</v>
      </c>
      <c r="U72" s="10"/>
    </row>
    <row r="73" spans="1:21" ht="12" hidden="1" customHeight="1" x14ac:dyDescent="0.25">
      <c r="A73" s="4" t="s">
        <v>2</v>
      </c>
      <c r="B73" s="4"/>
      <c r="C73" s="122"/>
      <c r="D73" s="123"/>
      <c r="E73" s="128">
        <v>1085721</v>
      </c>
      <c r="F73" s="125">
        <f>ROUND($E73*(1+Summary!$C$3)/3,0)*3</f>
        <v>1129149</v>
      </c>
      <c r="G73" s="92">
        <f t="shared" si="168"/>
        <v>407145</v>
      </c>
      <c r="H73" s="92"/>
      <c r="I73" s="92">
        <f t="shared" si="169"/>
        <v>423432</v>
      </c>
      <c r="J73" s="92">
        <f t="shared" si="170"/>
        <v>678576</v>
      </c>
      <c r="K73" s="92"/>
      <c r="L73" s="92">
        <f t="shared" si="171"/>
        <v>705717</v>
      </c>
      <c r="M73" s="92">
        <f t="shared" si="172"/>
        <v>814290</v>
      </c>
      <c r="N73" s="92"/>
      <c r="O73" s="92">
        <f t="shared" si="173"/>
        <v>846861</v>
      </c>
      <c r="P73" s="126">
        <v>44</v>
      </c>
      <c r="Q73" s="127"/>
      <c r="R73" s="127"/>
      <c r="S73" s="92">
        <f t="shared" si="174"/>
        <v>1910832</v>
      </c>
      <c r="T73" s="93">
        <f t="shared" si="175"/>
        <v>3.9999226320574073E-2</v>
      </c>
      <c r="U73" s="10"/>
    </row>
    <row r="74" spans="1:21" ht="12" hidden="1" customHeight="1" x14ac:dyDescent="0.25">
      <c r="A74" s="4"/>
      <c r="B74" s="4"/>
      <c r="C74" s="122"/>
      <c r="D74" s="123"/>
      <c r="E74" s="128">
        <v>1102005</v>
      </c>
      <c r="F74" s="125">
        <f>ROUND($E74*(1+Summary!$C$3)/3,0)*3</f>
        <v>1146084</v>
      </c>
      <c r="G74" s="92">
        <f t="shared" si="168"/>
        <v>413253</v>
      </c>
      <c r="H74" s="92"/>
      <c r="I74" s="92">
        <f t="shared" si="169"/>
        <v>429783</v>
      </c>
      <c r="J74" s="92">
        <f t="shared" si="170"/>
        <v>688752</v>
      </c>
      <c r="K74" s="92"/>
      <c r="L74" s="92">
        <f t="shared" si="171"/>
        <v>716304</v>
      </c>
      <c r="M74" s="92">
        <f t="shared" si="172"/>
        <v>826503</v>
      </c>
      <c r="N74" s="92"/>
      <c r="O74" s="92">
        <f t="shared" si="173"/>
        <v>859563</v>
      </c>
      <c r="P74" s="126">
        <v>107</v>
      </c>
      <c r="Q74" s="127"/>
      <c r="R74" s="127"/>
      <c r="S74" s="92">
        <f t="shared" si="174"/>
        <v>4716453</v>
      </c>
      <c r="T74" s="93">
        <f t="shared" si="175"/>
        <v>3.9998911075721073E-2</v>
      </c>
      <c r="U74" s="10"/>
    </row>
    <row r="75" spans="1:21" ht="12" hidden="1" customHeight="1" x14ac:dyDescent="0.25">
      <c r="A75" s="4"/>
      <c r="B75" s="4"/>
      <c r="C75" s="122"/>
      <c r="D75" s="123"/>
      <c r="E75" s="128">
        <v>1118541</v>
      </c>
      <c r="F75" s="125">
        <f>ROUND($E75*(1+Summary!$C$3)/3,0)*3</f>
        <v>1163283</v>
      </c>
      <c r="G75" s="92">
        <f t="shared" si="168"/>
        <v>419454</v>
      </c>
      <c r="H75" s="92"/>
      <c r="I75" s="92">
        <f t="shared" si="169"/>
        <v>436230</v>
      </c>
      <c r="J75" s="92">
        <f t="shared" si="170"/>
        <v>699087</v>
      </c>
      <c r="K75" s="92"/>
      <c r="L75" s="92">
        <f t="shared" si="171"/>
        <v>727053</v>
      </c>
      <c r="M75" s="92">
        <f t="shared" si="172"/>
        <v>838905</v>
      </c>
      <c r="N75" s="92"/>
      <c r="O75" s="92">
        <f t="shared" si="173"/>
        <v>872463</v>
      </c>
      <c r="P75" s="126">
        <v>25</v>
      </c>
      <c r="Q75" s="127"/>
      <c r="R75" s="127"/>
      <c r="S75" s="92">
        <f t="shared" si="174"/>
        <v>1118550</v>
      </c>
      <c r="T75" s="93">
        <f t="shared" si="175"/>
        <v>4.000032184783571E-2</v>
      </c>
      <c r="U75" s="10"/>
    </row>
    <row r="76" spans="1:21" ht="12" hidden="1" customHeight="1" x14ac:dyDescent="0.25">
      <c r="A76" s="4"/>
      <c r="B76" s="4"/>
      <c r="C76" s="122"/>
      <c r="D76" s="123"/>
      <c r="E76" s="128">
        <v>1135320</v>
      </c>
      <c r="F76" s="125">
        <f>ROUND($E76*(1+Summary!$C$3)/3,0)*3</f>
        <v>1180734</v>
      </c>
      <c r="G76" s="92">
        <f t="shared" si="168"/>
        <v>425745</v>
      </c>
      <c r="H76" s="92"/>
      <c r="I76" s="92">
        <f t="shared" si="169"/>
        <v>442776</v>
      </c>
      <c r="J76" s="92">
        <f t="shared" si="170"/>
        <v>709575</v>
      </c>
      <c r="K76" s="92"/>
      <c r="L76" s="92">
        <f t="shared" si="171"/>
        <v>737958</v>
      </c>
      <c r="M76" s="92">
        <f t="shared" si="172"/>
        <v>851490</v>
      </c>
      <c r="N76" s="92"/>
      <c r="O76" s="92">
        <f t="shared" si="173"/>
        <v>885552</v>
      </c>
      <c r="P76" s="126">
        <v>9</v>
      </c>
      <c r="Q76" s="127"/>
      <c r="R76" s="127"/>
      <c r="S76" s="92">
        <f t="shared" si="174"/>
        <v>408726</v>
      </c>
      <c r="T76" s="93">
        <f t="shared" si="175"/>
        <v>4.0001056970721913E-2</v>
      </c>
      <c r="U76" s="10"/>
    </row>
    <row r="77" spans="1:21" ht="12" hidden="1" customHeight="1" x14ac:dyDescent="0.25">
      <c r="A77" s="4"/>
      <c r="B77" s="4"/>
      <c r="C77" s="122"/>
      <c r="D77" s="123"/>
      <c r="E77" s="128">
        <v>1152339</v>
      </c>
      <c r="F77" s="125">
        <f>ROUND($E77*(1+Summary!$C$3)/3,0)*3</f>
        <v>1198434</v>
      </c>
      <c r="G77" s="92">
        <f t="shared" si="168"/>
        <v>432126</v>
      </c>
      <c r="H77" s="92"/>
      <c r="I77" s="92">
        <f t="shared" si="169"/>
        <v>449412</v>
      </c>
      <c r="J77" s="92">
        <f t="shared" si="170"/>
        <v>720213</v>
      </c>
      <c r="K77" s="92"/>
      <c r="L77" s="92">
        <f t="shared" si="171"/>
        <v>749022</v>
      </c>
      <c r="M77" s="92">
        <f t="shared" si="172"/>
        <v>864255</v>
      </c>
      <c r="N77" s="92"/>
      <c r="O77" s="92">
        <f t="shared" si="173"/>
        <v>898827</v>
      </c>
      <c r="P77" s="126">
        <v>8</v>
      </c>
      <c r="Q77" s="127"/>
      <c r="R77" s="127"/>
      <c r="S77" s="92">
        <f t="shared" si="174"/>
        <v>368760</v>
      </c>
      <c r="T77" s="93">
        <f t="shared" si="175"/>
        <v>4.000124963226967E-2</v>
      </c>
      <c r="U77" s="10"/>
    </row>
    <row r="78" spans="1:21" ht="12" hidden="1" customHeight="1" x14ac:dyDescent="0.25">
      <c r="A78" s="4" t="s">
        <v>50</v>
      </c>
      <c r="B78" s="4"/>
      <c r="C78" s="122"/>
      <c r="D78" s="123"/>
      <c r="E78" s="128">
        <v>1169643</v>
      </c>
      <c r="F78" s="125">
        <f>ROUND($E78*(1+Summary!$C$3)/3,0)*3</f>
        <v>1216428</v>
      </c>
      <c r="G78" s="92">
        <f t="shared" si="168"/>
        <v>438615</v>
      </c>
      <c r="H78" s="92"/>
      <c r="I78" s="92">
        <f t="shared" si="169"/>
        <v>456162</v>
      </c>
      <c r="J78" s="92">
        <f t="shared" si="170"/>
        <v>731028</v>
      </c>
      <c r="K78" s="92"/>
      <c r="L78" s="92">
        <f t="shared" si="171"/>
        <v>760269</v>
      </c>
      <c r="M78" s="92">
        <f t="shared" si="172"/>
        <v>877233</v>
      </c>
      <c r="N78" s="92"/>
      <c r="O78" s="92">
        <f t="shared" si="173"/>
        <v>912321</v>
      </c>
      <c r="P78" s="126">
        <v>9</v>
      </c>
      <c r="Q78" s="127"/>
      <c r="R78" s="127"/>
      <c r="S78" s="92">
        <f t="shared" si="174"/>
        <v>421065</v>
      </c>
      <c r="T78" s="93">
        <f t="shared" si="175"/>
        <v>3.9999384427556101E-2</v>
      </c>
      <c r="U78" s="10"/>
    </row>
    <row r="79" spans="1:21" ht="12" hidden="1" customHeight="1" x14ac:dyDescent="0.25">
      <c r="A79" s="4"/>
      <c r="B79" s="4"/>
      <c r="C79" s="122"/>
      <c r="D79" s="123"/>
      <c r="E79" s="128">
        <v>1187175</v>
      </c>
      <c r="F79" s="125">
        <f>ROUND($E79*(1+Summary!$C$3)/3,0)*3</f>
        <v>1234662</v>
      </c>
      <c r="G79" s="92">
        <f t="shared" si="168"/>
        <v>445191</v>
      </c>
      <c r="H79" s="92"/>
      <c r="I79" s="92">
        <f t="shared" si="169"/>
        <v>462999</v>
      </c>
      <c r="J79" s="92">
        <f t="shared" si="170"/>
        <v>741984</v>
      </c>
      <c r="K79" s="92"/>
      <c r="L79" s="92">
        <f t="shared" si="171"/>
        <v>771663</v>
      </c>
      <c r="M79" s="92">
        <f t="shared" si="172"/>
        <v>890382</v>
      </c>
      <c r="N79" s="92"/>
      <c r="O79" s="92">
        <f t="shared" si="173"/>
        <v>925998</v>
      </c>
      <c r="P79" s="126">
        <v>27</v>
      </c>
      <c r="Q79" s="127"/>
      <c r="R79" s="127"/>
      <c r="S79" s="92">
        <f t="shared" si="174"/>
        <v>1282149</v>
      </c>
      <c r="T79" s="93">
        <f t="shared" si="175"/>
        <v>0.04</v>
      </c>
      <c r="U79" s="10"/>
    </row>
    <row r="80" spans="1:21" ht="12" hidden="1" customHeight="1" x14ac:dyDescent="0.25">
      <c r="A80" s="4"/>
      <c r="B80" s="4"/>
      <c r="C80" s="122"/>
      <c r="D80" s="123"/>
      <c r="E80" s="128">
        <v>1204983</v>
      </c>
      <c r="F80" s="125">
        <f>ROUND($E80*(1+Summary!$C$3)/3,0)*3</f>
        <v>1253181</v>
      </c>
      <c r="G80" s="92">
        <f t="shared" si="168"/>
        <v>451869</v>
      </c>
      <c r="H80" s="92"/>
      <c r="I80" s="92">
        <f t="shared" si="169"/>
        <v>469944</v>
      </c>
      <c r="J80" s="92">
        <f t="shared" si="170"/>
        <v>753114</v>
      </c>
      <c r="K80" s="92"/>
      <c r="L80" s="92">
        <f t="shared" si="171"/>
        <v>783237</v>
      </c>
      <c r="M80" s="92">
        <f t="shared" si="172"/>
        <v>903738</v>
      </c>
      <c r="N80" s="92"/>
      <c r="O80" s="92">
        <f t="shared" si="173"/>
        <v>939885</v>
      </c>
      <c r="P80" s="126">
        <v>18</v>
      </c>
      <c r="Q80" s="127"/>
      <c r="R80" s="127"/>
      <c r="S80" s="92">
        <f t="shared" si="174"/>
        <v>867564</v>
      </c>
      <c r="T80" s="93">
        <f t="shared" si="175"/>
        <v>3.9998904548860854E-2</v>
      </c>
      <c r="U80" s="10"/>
    </row>
    <row r="81" spans="1:21" ht="12" hidden="1" customHeight="1" x14ac:dyDescent="0.25">
      <c r="A81" s="4"/>
      <c r="B81" s="4"/>
      <c r="C81" s="122"/>
      <c r="D81" s="123"/>
      <c r="E81" s="128">
        <v>1223055</v>
      </c>
      <c r="F81" s="125">
        <f>ROUND($E81*(1+Summary!$C$3)/3,0)*3</f>
        <v>1271976</v>
      </c>
      <c r="G81" s="92">
        <f t="shared" si="168"/>
        <v>458646</v>
      </c>
      <c r="H81" s="92"/>
      <c r="I81" s="92">
        <f t="shared" si="169"/>
        <v>476991</v>
      </c>
      <c r="J81" s="92">
        <f t="shared" si="170"/>
        <v>764409</v>
      </c>
      <c r="K81" s="92"/>
      <c r="L81" s="92">
        <f t="shared" si="171"/>
        <v>794985</v>
      </c>
      <c r="M81" s="92">
        <f t="shared" si="172"/>
        <v>917292</v>
      </c>
      <c r="N81" s="92"/>
      <c r="O81" s="92">
        <f t="shared" si="173"/>
        <v>953982</v>
      </c>
      <c r="P81" s="126">
        <v>21</v>
      </c>
      <c r="Q81" s="127"/>
      <c r="R81" s="127"/>
      <c r="S81" s="92">
        <f t="shared" si="174"/>
        <v>1027341</v>
      </c>
      <c r="T81" s="93">
        <f t="shared" si="175"/>
        <v>3.9999018850337881E-2</v>
      </c>
      <c r="U81" s="10"/>
    </row>
    <row r="82" spans="1:21" ht="12" hidden="1" customHeight="1" x14ac:dyDescent="0.25">
      <c r="A82" s="4"/>
      <c r="B82" s="4"/>
      <c r="C82" s="122"/>
      <c r="D82" s="123"/>
      <c r="E82" s="128">
        <v>1241400</v>
      </c>
      <c r="F82" s="125">
        <f>ROUND($E82*(1+Summary!$C$3)/3,0)*3</f>
        <v>1291056</v>
      </c>
      <c r="G82" s="92">
        <f t="shared" si="168"/>
        <v>465525</v>
      </c>
      <c r="H82" s="92"/>
      <c r="I82" s="92">
        <f t="shared" si="169"/>
        <v>484146</v>
      </c>
      <c r="J82" s="92">
        <f t="shared" si="170"/>
        <v>775875</v>
      </c>
      <c r="K82" s="92"/>
      <c r="L82" s="92">
        <f t="shared" si="171"/>
        <v>806910</v>
      </c>
      <c r="M82" s="92">
        <f t="shared" si="172"/>
        <v>931050</v>
      </c>
      <c r="N82" s="92"/>
      <c r="O82" s="92">
        <f t="shared" si="173"/>
        <v>968292</v>
      </c>
      <c r="P82" s="126">
        <v>89</v>
      </c>
      <c r="Q82" s="127"/>
      <c r="R82" s="127"/>
      <c r="S82" s="92">
        <f t="shared" si="174"/>
        <v>4419384</v>
      </c>
      <c r="T82" s="93">
        <f t="shared" si="175"/>
        <v>0.04</v>
      </c>
      <c r="U82" s="10"/>
    </row>
    <row r="83" spans="1:21" ht="12" hidden="1" customHeight="1" x14ac:dyDescent="0.25">
      <c r="A83" s="4"/>
      <c r="B83" s="4"/>
      <c r="C83" s="122"/>
      <c r="D83" s="123"/>
      <c r="E83" s="129" t="s">
        <v>61</v>
      </c>
      <c r="F83" s="130">
        <f>(F85-F82)/F82</f>
        <v>4.5730007063984829E-3</v>
      </c>
      <c r="G83" s="92"/>
      <c r="H83" s="92"/>
      <c r="I83" s="92"/>
      <c r="J83" s="92"/>
      <c r="K83" s="92"/>
      <c r="L83" s="92"/>
      <c r="M83" s="92"/>
      <c r="N83" s="92"/>
      <c r="O83" s="92"/>
      <c r="P83" s="131"/>
      <c r="Q83" s="92"/>
      <c r="R83" s="92"/>
      <c r="S83" s="92"/>
      <c r="T83" s="93"/>
      <c r="U83" s="10"/>
    </row>
    <row r="84" spans="1:21" ht="12" hidden="1" customHeight="1" x14ac:dyDescent="0.25">
      <c r="A84" s="4"/>
      <c r="B84" s="4"/>
      <c r="C84" s="122"/>
      <c r="D84" s="123"/>
      <c r="E84" s="108"/>
      <c r="F84" s="125"/>
      <c r="G84" s="92"/>
      <c r="H84" s="92"/>
      <c r="I84" s="92"/>
      <c r="J84" s="92"/>
      <c r="K84" s="92"/>
      <c r="L84" s="92"/>
      <c r="M84" s="92"/>
      <c r="N84" s="92"/>
      <c r="O84" s="92"/>
      <c r="P84" s="131"/>
      <c r="Q84" s="92"/>
      <c r="R84" s="92"/>
      <c r="S84" s="92"/>
      <c r="T84" s="93"/>
      <c r="U84" s="10"/>
    </row>
    <row r="85" spans="1:21" ht="12" hidden="1" customHeight="1" x14ac:dyDescent="0.25">
      <c r="A85" s="4" t="s">
        <v>53</v>
      </c>
      <c r="B85" s="4"/>
      <c r="C85" s="122"/>
      <c r="D85" s="123"/>
      <c r="E85" s="132">
        <v>1247076</v>
      </c>
      <c r="F85" s="125">
        <f>ROUND($E85*(1+Summary!$C$4)/3,0)*3</f>
        <v>1296960</v>
      </c>
      <c r="G85" s="92">
        <f t="shared" ref="G85:G97" si="176">ROUND((E85/8*3)/3,0)*3</f>
        <v>467655</v>
      </c>
      <c r="H85" s="92"/>
      <c r="I85" s="92">
        <f t="shared" ref="I85:I97" si="177">ROUND((F85/8*3)/3,0)*3</f>
        <v>486360</v>
      </c>
      <c r="J85" s="92">
        <f t="shared" ref="J85:J97" si="178">ROUND((E85/8*5)/3,0)*3</f>
        <v>779424</v>
      </c>
      <c r="K85" s="92"/>
      <c r="L85" s="92">
        <f t="shared" ref="L85:L97" si="179">ROUND((F85/8*5)/3,0)*3</f>
        <v>810600</v>
      </c>
      <c r="M85" s="92">
        <f t="shared" ref="M85:M97" si="180">ROUND((E85/8*6)/3,0)*3</f>
        <v>935307</v>
      </c>
      <c r="N85" s="92"/>
      <c r="O85" s="92">
        <f t="shared" ref="O85:O97" si="181">ROUND((F85/8*6)/3,0)*3</f>
        <v>972720</v>
      </c>
      <c r="P85" s="126">
        <v>74</v>
      </c>
      <c r="Q85" s="133"/>
      <c r="R85" s="133"/>
      <c r="S85" s="92">
        <f t="shared" ref="S85:S97" si="182">(F85-E85)*P85</f>
        <v>3691416</v>
      </c>
      <c r="T85" s="93">
        <f t="shared" ref="T85:T97" si="183">(F85-E85)/E85</f>
        <v>4.0000769800717838E-2</v>
      </c>
      <c r="U85" s="10"/>
    </row>
    <row r="86" spans="1:21" ht="12" hidden="1" customHeight="1" x14ac:dyDescent="0.25">
      <c r="A86" s="4" t="s">
        <v>54</v>
      </c>
      <c r="B86" s="4"/>
      <c r="C86" s="122"/>
      <c r="D86" s="123"/>
      <c r="E86" s="132">
        <v>1265775</v>
      </c>
      <c r="F86" s="125">
        <f>ROUND($E86*(1+Summary!$C$4)/3,0)*3</f>
        <v>1316406</v>
      </c>
      <c r="G86" s="92">
        <f t="shared" si="176"/>
        <v>474666</v>
      </c>
      <c r="H86" s="92"/>
      <c r="I86" s="92">
        <f t="shared" si="177"/>
        <v>493653</v>
      </c>
      <c r="J86" s="92">
        <f t="shared" si="178"/>
        <v>791109</v>
      </c>
      <c r="K86" s="92"/>
      <c r="L86" s="92">
        <f t="shared" si="179"/>
        <v>822753</v>
      </c>
      <c r="M86" s="92">
        <f t="shared" si="180"/>
        <v>949332</v>
      </c>
      <c r="N86" s="92"/>
      <c r="O86" s="92">
        <f t="shared" si="181"/>
        <v>987306</v>
      </c>
      <c r="P86" s="126">
        <v>12</v>
      </c>
      <c r="Q86" s="133"/>
      <c r="R86" s="133"/>
      <c r="S86" s="92">
        <f t="shared" si="182"/>
        <v>607572</v>
      </c>
      <c r="T86" s="93">
        <f t="shared" si="183"/>
        <v>0.04</v>
      </c>
      <c r="U86" s="10"/>
    </row>
    <row r="87" spans="1:21" ht="12" hidden="1" customHeight="1" x14ac:dyDescent="0.25">
      <c r="A87" s="4" t="s">
        <v>3</v>
      </c>
      <c r="B87" s="4"/>
      <c r="C87" s="122"/>
      <c r="D87" s="123"/>
      <c r="E87" s="132">
        <v>1284774</v>
      </c>
      <c r="F87" s="125">
        <f>ROUND($E87*(1+Summary!$C$4)/3,0)*3</f>
        <v>1336164</v>
      </c>
      <c r="G87" s="92">
        <f t="shared" si="176"/>
        <v>481791</v>
      </c>
      <c r="H87" s="92"/>
      <c r="I87" s="92">
        <f t="shared" si="177"/>
        <v>501063</v>
      </c>
      <c r="J87" s="92">
        <f t="shared" si="178"/>
        <v>802983</v>
      </c>
      <c r="K87" s="92"/>
      <c r="L87" s="92">
        <f t="shared" si="179"/>
        <v>835104</v>
      </c>
      <c r="M87" s="92">
        <f t="shared" si="180"/>
        <v>963582</v>
      </c>
      <c r="N87" s="92"/>
      <c r="O87" s="92">
        <f t="shared" si="181"/>
        <v>1002123</v>
      </c>
      <c r="P87" s="126">
        <v>19</v>
      </c>
      <c r="Q87" s="133"/>
      <c r="R87" s="133"/>
      <c r="S87" s="92">
        <f t="shared" si="182"/>
        <v>976410</v>
      </c>
      <c r="T87" s="93">
        <f t="shared" si="183"/>
        <v>3.9999252786871463E-2</v>
      </c>
      <c r="U87" s="10"/>
    </row>
    <row r="88" spans="1:21" ht="12" hidden="1" customHeight="1" x14ac:dyDescent="0.25">
      <c r="A88" s="4" t="s">
        <v>50</v>
      </c>
      <c r="B88" s="4"/>
      <c r="C88" s="122"/>
      <c r="D88" s="123"/>
      <c r="E88" s="132">
        <v>1304049</v>
      </c>
      <c r="F88" s="125">
        <f>ROUND($E88*(1+Summary!$C$4)/3,0)*3</f>
        <v>1356210</v>
      </c>
      <c r="G88" s="92">
        <f t="shared" si="176"/>
        <v>489018</v>
      </c>
      <c r="H88" s="92"/>
      <c r="I88" s="92">
        <f t="shared" si="177"/>
        <v>508578</v>
      </c>
      <c r="J88" s="92">
        <f t="shared" si="178"/>
        <v>815031</v>
      </c>
      <c r="K88" s="92"/>
      <c r="L88" s="92">
        <f t="shared" si="179"/>
        <v>847632</v>
      </c>
      <c r="M88" s="92">
        <f t="shared" si="180"/>
        <v>978036</v>
      </c>
      <c r="N88" s="92"/>
      <c r="O88" s="92">
        <f t="shared" si="181"/>
        <v>1017159</v>
      </c>
      <c r="P88" s="126">
        <v>38</v>
      </c>
      <c r="Q88" s="133"/>
      <c r="R88" s="133"/>
      <c r="S88" s="92">
        <f t="shared" si="182"/>
        <v>1982118</v>
      </c>
      <c r="T88" s="93">
        <f t="shared" si="183"/>
        <v>3.9999263831343758E-2</v>
      </c>
      <c r="U88" s="10"/>
    </row>
    <row r="89" spans="1:21" ht="12" hidden="1" customHeight="1" x14ac:dyDescent="0.25">
      <c r="A89" s="4"/>
      <c r="B89" s="4"/>
      <c r="C89" s="122"/>
      <c r="D89" s="123"/>
      <c r="E89" s="132">
        <v>1323612</v>
      </c>
      <c r="F89" s="125">
        <f>ROUND($E89*(1+Summary!$C$4)/3,0)*3</f>
        <v>1376556</v>
      </c>
      <c r="G89" s="92">
        <f t="shared" si="176"/>
        <v>496356</v>
      </c>
      <c r="H89" s="92"/>
      <c r="I89" s="92">
        <f t="shared" si="177"/>
        <v>516210</v>
      </c>
      <c r="J89" s="92">
        <f t="shared" si="178"/>
        <v>827259</v>
      </c>
      <c r="K89" s="92"/>
      <c r="L89" s="92">
        <f t="shared" si="179"/>
        <v>860349</v>
      </c>
      <c r="M89" s="92">
        <f t="shared" si="180"/>
        <v>992709</v>
      </c>
      <c r="N89" s="92"/>
      <c r="O89" s="92">
        <f t="shared" si="181"/>
        <v>1032417</v>
      </c>
      <c r="P89" s="126">
        <v>10</v>
      </c>
      <c r="Q89" s="133"/>
      <c r="R89" s="133"/>
      <c r="S89" s="92">
        <f t="shared" si="182"/>
        <v>529440</v>
      </c>
      <c r="T89" s="93">
        <f t="shared" si="183"/>
        <v>3.999963735596232E-2</v>
      </c>
      <c r="U89" s="10"/>
    </row>
    <row r="90" spans="1:21" ht="12" hidden="1" customHeight="1" x14ac:dyDescent="0.25">
      <c r="A90" s="4"/>
      <c r="B90" s="4"/>
      <c r="C90" s="122"/>
      <c r="D90" s="123"/>
      <c r="E90" s="132">
        <v>1343469</v>
      </c>
      <c r="F90" s="125">
        <f>ROUND($E90*(1+Summary!$C$4)/3,0)*3</f>
        <v>1397208</v>
      </c>
      <c r="G90" s="92">
        <f t="shared" si="176"/>
        <v>503802</v>
      </c>
      <c r="H90" s="92"/>
      <c r="I90" s="92">
        <f t="shared" si="177"/>
        <v>523953</v>
      </c>
      <c r="J90" s="92">
        <f t="shared" si="178"/>
        <v>839667</v>
      </c>
      <c r="K90" s="92"/>
      <c r="L90" s="92">
        <f t="shared" si="179"/>
        <v>873255</v>
      </c>
      <c r="M90" s="92">
        <f t="shared" si="180"/>
        <v>1007601</v>
      </c>
      <c r="N90" s="92"/>
      <c r="O90" s="92">
        <f t="shared" si="181"/>
        <v>1047906</v>
      </c>
      <c r="P90" s="126">
        <v>2</v>
      </c>
      <c r="Q90" s="133"/>
      <c r="R90" s="133"/>
      <c r="S90" s="92">
        <f t="shared" si="182"/>
        <v>107478</v>
      </c>
      <c r="T90" s="93">
        <f t="shared" si="183"/>
        <v>4.0000178642008118E-2</v>
      </c>
      <c r="U90" s="10"/>
    </row>
    <row r="91" spans="1:21" ht="12" hidden="1" customHeight="1" x14ac:dyDescent="0.25">
      <c r="A91" s="4"/>
      <c r="B91" s="4"/>
      <c r="C91" s="122"/>
      <c r="D91" s="123"/>
      <c r="E91" s="132">
        <v>1363617</v>
      </c>
      <c r="F91" s="125">
        <f>ROUND($E91*(1+Summary!$C$4)/3,0)*3</f>
        <v>1418163</v>
      </c>
      <c r="G91" s="92">
        <f t="shared" si="176"/>
        <v>511356</v>
      </c>
      <c r="H91" s="92"/>
      <c r="I91" s="92">
        <f t="shared" si="177"/>
        <v>531810</v>
      </c>
      <c r="J91" s="92">
        <f t="shared" si="178"/>
        <v>852261</v>
      </c>
      <c r="K91" s="92"/>
      <c r="L91" s="92">
        <f t="shared" si="179"/>
        <v>886353</v>
      </c>
      <c r="M91" s="92">
        <f t="shared" si="180"/>
        <v>1022712</v>
      </c>
      <c r="N91" s="92"/>
      <c r="O91" s="92">
        <f t="shared" si="181"/>
        <v>1063623</v>
      </c>
      <c r="P91" s="126">
        <v>2</v>
      </c>
      <c r="Q91" s="133"/>
      <c r="R91" s="133"/>
      <c r="S91" s="92">
        <f t="shared" si="182"/>
        <v>109092</v>
      </c>
      <c r="T91" s="93">
        <f t="shared" si="183"/>
        <v>4.0000968013745794E-2</v>
      </c>
      <c r="U91" s="10"/>
    </row>
    <row r="92" spans="1:21" ht="12" hidden="1" customHeight="1" x14ac:dyDescent="0.25">
      <c r="A92" s="4"/>
      <c r="B92" s="4"/>
      <c r="C92" s="122"/>
      <c r="D92" s="123"/>
      <c r="E92" s="132">
        <v>1384071</v>
      </c>
      <c r="F92" s="125">
        <f>ROUND($E92*(1+Summary!$C$4)/3,0)*3</f>
        <v>1439433</v>
      </c>
      <c r="G92" s="92">
        <f t="shared" si="176"/>
        <v>519027</v>
      </c>
      <c r="H92" s="92"/>
      <c r="I92" s="92">
        <f t="shared" si="177"/>
        <v>539787</v>
      </c>
      <c r="J92" s="92">
        <f t="shared" si="178"/>
        <v>865044</v>
      </c>
      <c r="K92" s="92"/>
      <c r="L92" s="92">
        <f t="shared" si="179"/>
        <v>899646</v>
      </c>
      <c r="M92" s="92">
        <f t="shared" si="180"/>
        <v>1038054</v>
      </c>
      <c r="N92" s="92"/>
      <c r="O92" s="92">
        <f t="shared" si="181"/>
        <v>1079574</v>
      </c>
      <c r="P92" s="126">
        <v>2</v>
      </c>
      <c r="Q92" s="133"/>
      <c r="R92" s="133"/>
      <c r="S92" s="92">
        <f t="shared" si="182"/>
        <v>110724</v>
      </c>
      <c r="T92" s="93">
        <f t="shared" si="183"/>
        <v>3.9999393094718408E-2</v>
      </c>
      <c r="U92" s="10"/>
    </row>
    <row r="93" spans="1:21" ht="12" hidden="1" customHeight="1" x14ac:dyDescent="0.25">
      <c r="A93" s="4"/>
      <c r="B93" s="4"/>
      <c r="C93" s="122"/>
      <c r="D93" s="123"/>
      <c r="E93" s="132">
        <v>1404837</v>
      </c>
      <c r="F93" s="125">
        <f>ROUND($E93*(1+Summary!$C$4)/3,0)*3</f>
        <v>1461030</v>
      </c>
      <c r="G93" s="92">
        <f t="shared" si="176"/>
        <v>526815</v>
      </c>
      <c r="H93" s="92"/>
      <c r="I93" s="92">
        <f t="shared" si="177"/>
        <v>547887</v>
      </c>
      <c r="J93" s="92">
        <f t="shared" si="178"/>
        <v>878022</v>
      </c>
      <c r="K93" s="92"/>
      <c r="L93" s="92">
        <f t="shared" si="179"/>
        <v>913143</v>
      </c>
      <c r="M93" s="92">
        <f t="shared" si="180"/>
        <v>1053627</v>
      </c>
      <c r="N93" s="92"/>
      <c r="O93" s="92">
        <f t="shared" si="181"/>
        <v>1095774</v>
      </c>
      <c r="P93" s="126">
        <v>1</v>
      </c>
      <c r="Q93" s="133"/>
      <c r="R93" s="133"/>
      <c r="S93" s="92">
        <f t="shared" si="182"/>
        <v>56193</v>
      </c>
      <c r="T93" s="93">
        <f t="shared" si="183"/>
        <v>3.9999658323349965E-2</v>
      </c>
      <c r="U93" s="10"/>
    </row>
    <row r="94" spans="1:21" ht="12" hidden="1" customHeight="1" x14ac:dyDescent="0.25">
      <c r="A94" s="4"/>
      <c r="B94" s="4"/>
      <c r="C94" s="122"/>
      <c r="D94" s="123"/>
      <c r="E94" s="132">
        <v>1425906</v>
      </c>
      <c r="F94" s="125">
        <f>ROUND($E94*(1+Summary!$C$4)/3,0)*3</f>
        <v>1482942</v>
      </c>
      <c r="G94" s="92">
        <f t="shared" si="176"/>
        <v>534714</v>
      </c>
      <c r="H94" s="92"/>
      <c r="I94" s="92">
        <f t="shared" si="177"/>
        <v>556104</v>
      </c>
      <c r="J94" s="92">
        <f t="shared" si="178"/>
        <v>891192</v>
      </c>
      <c r="K94" s="92"/>
      <c r="L94" s="92">
        <f t="shared" si="179"/>
        <v>926838</v>
      </c>
      <c r="M94" s="92">
        <f t="shared" si="180"/>
        <v>1069431</v>
      </c>
      <c r="N94" s="92"/>
      <c r="O94" s="92">
        <f t="shared" si="181"/>
        <v>1112208</v>
      </c>
      <c r="P94" s="126">
        <v>14</v>
      </c>
      <c r="Q94" s="133"/>
      <c r="R94" s="133"/>
      <c r="S94" s="92">
        <f t="shared" si="182"/>
        <v>798504</v>
      </c>
      <c r="T94" s="93">
        <f t="shared" si="183"/>
        <v>3.9999831685959664E-2</v>
      </c>
      <c r="U94" s="10"/>
    </row>
    <row r="95" spans="1:21" ht="12" hidden="1" customHeight="1" x14ac:dyDescent="0.25">
      <c r="A95" s="4"/>
      <c r="B95" s="4"/>
      <c r="C95" s="122"/>
      <c r="D95" s="123"/>
      <c r="E95" s="132">
        <v>1447302</v>
      </c>
      <c r="F95" s="125">
        <f>ROUND($E95*(1+Summary!$C$4)/3,0)*3</f>
        <v>1505193</v>
      </c>
      <c r="G95" s="92">
        <f t="shared" si="176"/>
        <v>542739</v>
      </c>
      <c r="H95" s="92"/>
      <c r="I95" s="92">
        <f t="shared" si="177"/>
        <v>564447</v>
      </c>
      <c r="J95" s="92">
        <f t="shared" si="178"/>
        <v>904563</v>
      </c>
      <c r="K95" s="92"/>
      <c r="L95" s="92">
        <f t="shared" si="179"/>
        <v>940746</v>
      </c>
      <c r="M95" s="92">
        <f t="shared" si="180"/>
        <v>1085478</v>
      </c>
      <c r="N95" s="92"/>
      <c r="O95" s="92">
        <f t="shared" si="181"/>
        <v>1128894</v>
      </c>
      <c r="P95" s="126">
        <v>7</v>
      </c>
      <c r="Q95" s="133"/>
      <c r="R95" s="133"/>
      <c r="S95" s="92">
        <f t="shared" si="182"/>
        <v>405237</v>
      </c>
      <c r="T95" s="93">
        <f t="shared" si="183"/>
        <v>3.9999253783937282E-2</v>
      </c>
      <c r="U95" s="10"/>
    </row>
    <row r="96" spans="1:21" ht="12" hidden="1" customHeight="1" x14ac:dyDescent="0.25">
      <c r="A96" s="4"/>
      <c r="B96" s="4"/>
      <c r="C96" s="122"/>
      <c r="D96" s="123"/>
      <c r="E96" s="132">
        <v>1469004</v>
      </c>
      <c r="F96" s="125">
        <f>ROUND($E96*(1+Summary!$C$4)/3,0)*3</f>
        <v>1527765</v>
      </c>
      <c r="G96" s="92">
        <f t="shared" si="176"/>
        <v>550878</v>
      </c>
      <c r="H96" s="92"/>
      <c r="I96" s="92">
        <f t="shared" si="177"/>
        <v>572913</v>
      </c>
      <c r="J96" s="92">
        <f t="shared" si="178"/>
        <v>918129</v>
      </c>
      <c r="K96" s="92"/>
      <c r="L96" s="92">
        <f t="shared" si="179"/>
        <v>954852</v>
      </c>
      <c r="M96" s="92">
        <f t="shared" si="180"/>
        <v>1101753</v>
      </c>
      <c r="N96" s="92"/>
      <c r="O96" s="92">
        <f t="shared" si="181"/>
        <v>1145823</v>
      </c>
      <c r="P96" s="126">
        <v>7</v>
      </c>
      <c r="Q96" s="133"/>
      <c r="R96" s="133"/>
      <c r="S96" s="92">
        <f t="shared" si="182"/>
        <v>411327</v>
      </c>
      <c r="T96" s="93">
        <f t="shared" si="183"/>
        <v>4.0000571816005949E-2</v>
      </c>
      <c r="U96" s="10"/>
    </row>
    <row r="97" spans="1:21" ht="12" hidden="1" customHeight="1" x14ac:dyDescent="0.25">
      <c r="A97" s="4"/>
      <c r="B97" s="4"/>
      <c r="C97" s="122"/>
      <c r="D97" s="123"/>
      <c r="E97" s="132">
        <v>1491045</v>
      </c>
      <c r="F97" s="125">
        <f>ROUND($E97*(1+Summary!$C$4)/3,0)*3</f>
        <v>1550688</v>
      </c>
      <c r="G97" s="92">
        <f t="shared" si="176"/>
        <v>559143</v>
      </c>
      <c r="H97" s="92"/>
      <c r="I97" s="92">
        <f t="shared" si="177"/>
        <v>581508</v>
      </c>
      <c r="J97" s="92">
        <f t="shared" si="178"/>
        <v>931902</v>
      </c>
      <c r="K97" s="92"/>
      <c r="L97" s="92">
        <f t="shared" si="179"/>
        <v>969180</v>
      </c>
      <c r="M97" s="92">
        <f t="shared" si="180"/>
        <v>1118283</v>
      </c>
      <c r="N97" s="92"/>
      <c r="O97" s="92">
        <f t="shared" si="181"/>
        <v>1163016</v>
      </c>
      <c r="P97" s="126">
        <v>1</v>
      </c>
      <c r="Q97" s="133"/>
      <c r="R97" s="133"/>
      <c r="S97" s="92">
        <f t="shared" si="182"/>
        <v>59643</v>
      </c>
      <c r="T97" s="93">
        <f t="shared" si="183"/>
        <v>4.0000804804683966E-2</v>
      </c>
      <c r="U97" s="10"/>
    </row>
    <row r="98" spans="1:21" ht="12" hidden="1" customHeight="1" x14ac:dyDescent="0.25">
      <c r="A98" s="4"/>
      <c r="B98" s="4"/>
      <c r="C98" s="122"/>
      <c r="D98" s="123"/>
      <c r="E98" s="129" t="s">
        <v>61</v>
      </c>
      <c r="F98" s="130">
        <f>(F100-F97)/F97</f>
        <v>1.7131105676964031E-2</v>
      </c>
      <c r="G98" s="92"/>
      <c r="H98" s="92"/>
      <c r="I98" s="92"/>
      <c r="J98" s="92"/>
      <c r="K98" s="92"/>
      <c r="L98" s="92"/>
      <c r="M98" s="92"/>
      <c r="N98" s="92"/>
      <c r="O98" s="92"/>
      <c r="P98" s="131"/>
      <c r="Q98" s="92"/>
      <c r="R98" s="92"/>
      <c r="S98" s="92"/>
      <c r="T98" s="93"/>
      <c r="U98" s="10"/>
    </row>
    <row r="99" spans="1:21" ht="12" hidden="1" customHeight="1" x14ac:dyDescent="0.25">
      <c r="A99" s="4"/>
      <c r="B99" s="4"/>
      <c r="C99" s="122"/>
      <c r="D99" s="123"/>
      <c r="E99" s="108"/>
      <c r="F99" s="125"/>
      <c r="G99" s="92"/>
      <c r="H99" s="92"/>
      <c r="I99" s="92"/>
      <c r="J99" s="92"/>
      <c r="K99" s="92"/>
      <c r="L99" s="92"/>
      <c r="M99" s="92"/>
      <c r="N99" s="92"/>
      <c r="O99" s="92"/>
      <c r="P99" s="131"/>
      <c r="Q99" s="92"/>
      <c r="R99" s="92"/>
      <c r="S99" s="92"/>
      <c r="T99" s="93"/>
      <c r="U99" s="10"/>
    </row>
    <row r="100" spans="1:21" ht="12" hidden="1" customHeight="1" x14ac:dyDescent="0.25">
      <c r="A100" s="4" t="s">
        <v>55</v>
      </c>
      <c r="B100" s="4"/>
      <c r="C100" s="122"/>
      <c r="D100" s="123"/>
      <c r="E100" s="132">
        <v>1516590</v>
      </c>
      <c r="F100" s="125">
        <f>ROUND($E100*(1+Summary!$C$5)/3,0)*3</f>
        <v>1577253</v>
      </c>
      <c r="G100" s="92">
        <f t="shared" ref="G100:G108" si="184">ROUND((E100/8*3)/3,0)*3</f>
        <v>568722</v>
      </c>
      <c r="H100" s="92"/>
      <c r="I100" s="92">
        <f t="shared" ref="I100:I108" si="185">ROUND((F100/8*3)/3,0)*3</f>
        <v>591471</v>
      </c>
      <c r="J100" s="92">
        <f t="shared" ref="J100:J108" si="186">ROUND((E100/8*5)/3,0)*3</f>
        <v>947868</v>
      </c>
      <c r="K100" s="92"/>
      <c r="L100" s="92">
        <f t="shared" ref="L100:L108" si="187">ROUND((F100/8*5)/3,0)*3</f>
        <v>985782</v>
      </c>
      <c r="M100" s="92">
        <f t="shared" ref="M100:M108" si="188">ROUND((E100/8*6)/3,0)*3</f>
        <v>1137444</v>
      </c>
      <c r="N100" s="92"/>
      <c r="O100" s="92">
        <f t="shared" ref="O100:O108" si="189">ROUND((F100/8*6)/3,0)*3</f>
        <v>1182939</v>
      </c>
      <c r="P100" s="126">
        <v>1</v>
      </c>
      <c r="Q100" s="127"/>
      <c r="R100" s="127"/>
      <c r="S100" s="92">
        <f t="shared" ref="S100:S108" si="190">(F100-E100)*P100</f>
        <v>60663</v>
      </c>
      <c r="T100" s="93">
        <f t="shared" ref="T100:T108" si="191">(F100-E100)/E100</f>
        <v>3.9999604375605798E-2</v>
      </c>
      <c r="U100" s="10"/>
    </row>
    <row r="101" spans="1:21" ht="12" hidden="1" customHeight="1" x14ac:dyDescent="0.25">
      <c r="A101" s="4" t="s">
        <v>56</v>
      </c>
      <c r="B101" s="4"/>
      <c r="C101" s="122"/>
      <c r="D101" s="123"/>
      <c r="E101" s="132">
        <v>1539339</v>
      </c>
      <c r="F101" s="125">
        <f>ROUND($E101*(1+Summary!$C$5)/3,0)*3</f>
        <v>1600914</v>
      </c>
      <c r="G101" s="92">
        <f t="shared" si="184"/>
        <v>577251</v>
      </c>
      <c r="H101" s="92"/>
      <c r="I101" s="92">
        <f t="shared" si="185"/>
        <v>600342</v>
      </c>
      <c r="J101" s="92">
        <f t="shared" si="186"/>
        <v>962088</v>
      </c>
      <c r="K101" s="92"/>
      <c r="L101" s="92">
        <f t="shared" si="187"/>
        <v>1000572</v>
      </c>
      <c r="M101" s="92">
        <f t="shared" si="188"/>
        <v>1154505</v>
      </c>
      <c r="N101" s="92"/>
      <c r="O101" s="92">
        <f t="shared" si="189"/>
        <v>1200687</v>
      </c>
      <c r="P101" s="134"/>
      <c r="Q101" s="127"/>
      <c r="R101" s="127"/>
      <c r="S101" s="92">
        <f t="shared" si="190"/>
        <v>0</v>
      </c>
      <c r="T101" s="93">
        <f t="shared" si="191"/>
        <v>4.0000935466456708E-2</v>
      </c>
      <c r="U101" s="10"/>
    </row>
    <row r="102" spans="1:21" ht="12" hidden="1" customHeight="1" x14ac:dyDescent="0.25">
      <c r="A102" s="4" t="s">
        <v>21</v>
      </c>
      <c r="B102" s="4"/>
      <c r="C102" s="122"/>
      <c r="D102" s="123"/>
      <c r="E102" s="132">
        <v>1562427</v>
      </c>
      <c r="F102" s="125">
        <f>ROUND($E102*(1+Summary!$C$5)/3,0)*3</f>
        <v>1624923</v>
      </c>
      <c r="G102" s="92">
        <f t="shared" si="184"/>
        <v>585909</v>
      </c>
      <c r="H102" s="92"/>
      <c r="I102" s="92">
        <f t="shared" si="185"/>
        <v>609345</v>
      </c>
      <c r="J102" s="92">
        <f t="shared" si="186"/>
        <v>976518</v>
      </c>
      <c r="K102" s="92"/>
      <c r="L102" s="92">
        <f t="shared" si="187"/>
        <v>1015578</v>
      </c>
      <c r="M102" s="92">
        <f t="shared" si="188"/>
        <v>1171821</v>
      </c>
      <c r="N102" s="92"/>
      <c r="O102" s="92">
        <f t="shared" si="189"/>
        <v>1218693</v>
      </c>
      <c r="P102" s="126">
        <v>1</v>
      </c>
      <c r="Q102" s="127"/>
      <c r="R102" s="127"/>
      <c r="S102" s="92">
        <f t="shared" si="190"/>
        <v>62496</v>
      </c>
      <c r="T102" s="93">
        <f t="shared" si="191"/>
        <v>3.9999308767705626E-2</v>
      </c>
      <c r="U102" s="10"/>
    </row>
    <row r="103" spans="1:21" ht="12" hidden="1" customHeight="1" x14ac:dyDescent="0.25">
      <c r="A103" s="4"/>
      <c r="B103" s="4"/>
      <c r="C103" s="122"/>
      <c r="D103" s="123"/>
      <c r="E103" s="132">
        <v>1585878</v>
      </c>
      <c r="F103" s="125">
        <f>ROUND($E103*(1+Summary!$C$5)/3,0)*3</f>
        <v>1649313</v>
      </c>
      <c r="G103" s="92">
        <f t="shared" si="184"/>
        <v>594705</v>
      </c>
      <c r="H103" s="92"/>
      <c r="I103" s="92">
        <f t="shared" si="185"/>
        <v>618492</v>
      </c>
      <c r="J103" s="92">
        <f t="shared" si="186"/>
        <v>991173</v>
      </c>
      <c r="K103" s="92"/>
      <c r="L103" s="92">
        <f t="shared" si="187"/>
        <v>1030821</v>
      </c>
      <c r="M103" s="92">
        <f t="shared" si="188"/>
        <v>1189410</v>
      </c>
      <c r="N103" s="92"/>
      <c r="O103" s="92">
        <f t="shared" si="189"/>
        <v>1236984</v>
      </c>
      <c r="P103" s="134"/>
      <c r="Q103" s="127"/>
      <c r="R103" s="127"/>
      <c r="S103" s="92">
        <f t="shared" si="190"/>
        <v>0</v>
      </c>
      <c r="T103" s="93">
        <f t="shared" si="191"/>
        <v>3.9999924332136519E-2</v>
      </c>
      <c r="U103" s="10"/>
    </row>
    <row r="104" spans="1:21" ht="12" hidden="1" customHeight="1" x14ac:dyDescent="0.25">
      <c r="A104" s="4"/>
      <c r="B104" s="4"/>
      <c r="C104" s="122"/>
      <c r="D104" s="123"/>
      <c r="E104" s="132">
        <v>1609650</v>
      </c>
      <c r="F104" s="125">
        <f>ROUND($E104*(1+Summary!$C$5)/3,0)*3</f>
        <v>1674036</v>
      </c>
      <c r="G104" s="92">
        <f t="shared" si="184"/>
        <v>603618</v>
      </c>
      <c r="H104" s="92"/>
      <c r="I104" s="92">
        <f t="shared" si="185"/>
        <v>627765</v>
      </c>
      <c r="J104" s="92">
        <f t="shared" si="186"/>
        <v>1006032</v>
      </c>
      <c r="K104" s="92"/>
      <c r="L104" s="92">
        <f t="shared" si="187"/>
        <v>1046274</v>
      </c>
      <c r="M104" s="92">
        <f t="shared" si="188"/>
        <v>1207239</v>
      </c>
      <c r="N104" s="92"/>
      <c r="O104" s="92">
        <f t="shared" si="189"/>
        <v>1255527</v>
      </c>
      <c r="P104" s="134"/>
      <c r="Q104" s="127"/>
      <c r="R104" s="127"/>
      <c r="S104" s="92">
        <f t="shared" si="190"/>
        <v>0</v>
      </c>
      <c r="T104" s="93">
        <f t="shared" si="191"/>
        <v>0.04</v>
      </c>
      <c r="U104" s="10"/>
    </row>
    <row r="105" spans="1:21" ht="12" hidden="1" customHeight="1" x14ac:dyDescent="0.25">
      <c r="A105" s="4"/>
      <c r="B105" s="4"/>
      <c r="C105" s="122"/>
      <c r="D105" s="123"/>
      <c r="E105" s="132">
        <v>1633812</v>
      </c>
      <c r="F105" s="125">
        <f>ROUND($E105*(1+Summary!$C$5)/3,0)*3</f>
        <v>1699164</v>
      </c>
      <c r="G105" s="92">
        <f t="shared" si="184"/>
        <v>612681</v>
      </c>
      <c r="H105" s="92"/>
      <c r="I105" s="92">
        <f t="shared" si="185"/>
        <v>637188</v>
      </c>
      <c r="J105" s="92">
        <f t="shared" si="186"/>
        <v>1021134</v>
      </c>
      <c r="K105" s="92"/>
      <c r="L105" s="92">
        <f t="shared" si="187"/>
        <v>1061979</v>
      </c>
      <c r="M105" s="92">
        <f t="shared" si="188"/>
        <v>1225359</v>
      </c>
      <c r="N105" s="92"/>
      <c r="O105" s="92">
        <f t="shared" si="189"/>
        <v>1274373</v>
      </c>
      <c r="P105" s="134"/>
      <c r="Q105" s="127"/>
      <c r="R105" s="127"/>
      <c r="S105" s="92">
        <f t="shared" si="190"/>
        <v>0</v>
      </c>
      <c r="T105" s="93">
        <f t="shared" si="191"/>
        <v>3.9999706208547862E-2</v>
      </c>
      <c r="U105" s="10"/>
    </row>
    <row r="106" spans="1:21" ht="12" hidden="1" customHeight="1" x14ac:dyDescent="0.25">
      <c r="A106" s="4"/>
      <c r="B106" s="4"/>
      <c r="C106" s="122"/>
      <c r="D106" s="123"/>
      <c r="E106" s="132">
        <v>1658316</v>
      </c>
      <c r="F106" s="125">
        <f>ROUND($E106*(1+Summary!$C$5)/3,0)*3</f>
        <v>1724649</v>
      </c>
      <c r="G106" s="92">
        <f t="shared" si="184"/>
        <v>621870</v>
      </c>
      <c r="H106" s="92"/>
      <c r="I106" s="92">
        <f t="shared" si="185"/>
        <v>646743</v>
      </c>
      <c r="J106" s="92">
        <f t="shared" si="186"/>
        <v>1036449</v>
      </c>
      <c r="K106" s="92"/>
      <c r="L106" s="92">
        <f t="shared" si="187"/>
        <v>1077906</v>
      </c>
      <c r="M106" s="92">
        <f t="shared" si="188"/>
        <v>1243737</v>
      </c>
      <c r="N106" s="92"/>
      <c r="O106" s="92">
        <f t="shared" si="189"/>
        <v>1293486</v>
      </c>
      <c r="P106" s="134"/>
      <c r="Q106" s="127"/>
      <c r="R106" s="127"/>
      <c r="S106" s="92">
        <f t="shared" si="190"/>
        <v>0</v>
      </c>
      <c r="T106" s="93">
        <f t="shared" si="191"/>
        <v>4.0000217087696195E-2</v>
      </c>
      <c r="U106" s="10"/>
    </row>
    <row r="107" spans="1:21" ht="12" hidden="1" customHeight="1" x14ac:dyDescent="0.25">
      <c r="A107" s="4"/>
      <c r="B107" s="4"/>
      <c r="C107" s="122"/>
      <c r="D107" s="123"/>
      <c r="E107" s="132">
        <v>1683195</v>
      </c>
      <c r="F107" s="125">
        <f>ROUND($E107*(1+Summary!$C$5)/3,0)*3</f>
        <v>1750524</v>
      </c>
      <c r="G107" s="92">
        <f t="shared" si="184"/>
        <v>631197</v>
      </c>
      <c r="H107" s="92"/>
      <c r="I107" s="92">
        <f t="shared" si="185"/>
        <v>656448</v>
      </c>
      <c r="J107" s="92">
        <f t="shared" si="186"/>
        <v>1051998</v>
      </c>
      <c r="K107" s="92"/>
      <c r="L107" s="92">
        <f t="shared" si="187"/>
        <v>1094079</v>
      </c>
      <c r="M107" s="92">
        <f t="shared" si="188"/>
        <v>1262397</v>
      </c>
      <c r="N107" s="92"/>
      <c r="O107" s="92">
        <f t="shared" si="189"/>
        <v>1312893</v>
      </c>
      <c r="P107" s="134"/>
      <c r="Q107" s="127"/>
      <c r="R107" s="127"/>
      <c r="S107" s="92">
        <f t="shared" si="190"/>
        <v>0</v>
      </c>
      <c r="T107" s="93">
        <f t="shared" si="191"/>
        <v>4.0000712929874435E-2</v>
      </c>
      <c r="U107" s="10"/>
    </row>
    <row r="108" spans="1:21" ht="12" hidden="1" customHeight="1" x14ac:dyDescent="0.25">
      <c r="A108" s="4"/>
      <c r="B108" s="4"/>
      <c r="C108" s="122"/>
      <c r="D108" s="123"/>
      <c r="E108" s="132">
        <v>1708446</v>
      </c>
      <c r="F108" s="125">
        <f>ROUND($E108*(1+Summary!$C$5)/3,0)*3</f>
        <v>1776783</v>
      </c>
      <c r="G108" s="92">
        <f t="shared" si="184"/>
        <v>640668</v>
      </c>
      <c r="H108" s="92"/>
      <c r="I108" s="92">
        <f t="shared" si="185"/>
        <v>666294</v>
      </c>
      <c r="J108" s="92">
        <f t="shared" si="186"/>
        <v>1067778</v>
      </c>
      <c r="K108" s="92"/>
      <c r="L108" s="92">
        <f t="shared" si="187"/>
        <v>1110489</v>
      </c>
      <c r="M108" s="92">
        <f t="shared" si="188"/>
        <v>1281336</v>
      </c>
      <c r="N108" s="92"/>
      <c r="O108" s="92">
        <f t="shared" si="189"/>
        <v>1332588</v>
      </c>
      <c r="P108" s="134"/>
      <c r="Q108" s="127"/>
      <c r="R108" s="127"/>
      <c r="S108" s="92">
        <f t="shared" si="190"/>
        <v>0</v>
      </c>
      <c r="T108" s="93">
        <f t="shared" si="191"/>
        <v>3.9999508325109484E-2</v>
      </c>
      <c r="U108" s="10"/>
    </row>
    <row r="109" spans="1:21" ht="12" hidden="1" customHeight="1" x14ac:dyDescent="0.25">
      <c r="A109" s="4"/>
      <c r="B109" s="4"/>
      <c r="C109" s="122"/>
      <c r="D109" s="123"/>
      <c r="E109" s="129" t="s">
        <v>61</v>
      </c>
      <c r="F109" s="130">
        <f>(F111-F108)/F108</f>
        <v>1.5000143517807183E-2</v>
      </c>
      <c r="G109" s="92"/>
      <c r="H109" s="92"/>
      <c r="I109" s="92"/>
      <c r="J109" s="92"/>
      <c r="K109" s="92"/>
      <c r="L109" s="92"/>
      <c r="M109" s="92"/>
      <c r="N109" s="92"/>
      <c r="O109" s="92"/>
      <c r="P109" s="131"/>
      <c r="Q109" s="92"/>
      <c r="R109" s="92"/>
      <c r="S109" s="92"/>
      <c r="T109" s="93"/>
      <c r="U109" s="10"/>
    </row>
    <row r="110" spans="1:21" ht="12" hidden="1" customHeight="1" x14ac:dyDescent="0.25">
      <c r="A110" s="4"/>
      <c r="B110" s="4"/>
      <c r="C110" s="122"/>
      <c r="D110" s="123"/>
      <c r="E110" s="108"/>
      <c r="F110" s="125"/>
      <c r="G110" s="92"/>
      <c r="H110" s="92"/>
      <c r="I110" s="92"/>
      <c r="J110" s="92"/>
      <c r="K110" s="92"/>
      <c r="L110" s="92"/>
      <c r="M110" s="92"/>
      <c r="N110" s="92"/>
      <c r="O110" s="92"/>
      <c r="P110" s="131"/>
      <c r="Q110" s="92"/>
      <c r="R110" s="92"/>
      <c r="S110" s="92"/>
      <c r="T110" s="93"/>
      <c r="U110" s="10"/>
    </row>
    <row r="111" spans="1:21" ht="12" hidden="1" customHeight="1" x14ac:dyDescent="0.25">
      <c r="A111" s="4" t="s">
        <v>62</v>
      </c>
      <c r="B111" s="4"/>
      <c r="C111" s="122"/>
      <c r="D111" s="123"/>
      <c r="E111" s="132">
        <v>1734072</v>
      </c>
      <c r="F111" s="125">
        <f>ROUND($E111*(1+Summary!$C$5)/3,0)*3</f>
        <v>1803435</v>
      </c>
      <c r="G111" s="92">
        <f t="shared" ref="G111:G115" si="192">ROUND((E111/8*3)/3,0)*3</f>
        <v>650277</v>
      </c>
      <c r="H111" s="92"/>
      <c r="I111" s="92">
        <f t="shared" ref="I111:I115" si="193">ROUND((F111/8*3)/3,0)*3</f>
        <v>676287</v>
      </c>
      <c r="J111" s="92">
        <f t="shared" ref="J111:J115" si="194">ROUND((E111/8*5)/3,0)*3</f>
        <v>1083795</v>
      </c>
      <c r="K111" s="92"/>
      <c r="L111" s="92">
        <f t="shared" ref="L111:L115" si="195">ROUND((F111/8*5)/3,0)*3</f>
        <v>1127148</v>
      </c>
      <c r="M111" s="92">
        <f t="shared" ref="M111:M115" si="196">ROUND((E111/8*6)/3,0)*3</f>
        <v>1300554</v>
      </c>
      <c r="N111" s="92"/>
      <c r="O111" s="92">
        <f t="shared" ref="O111:O115" si="197">ROUND((F111/8*6)/3,0)*3</f>
        <v>1352577</v>
      </c>
      <c r="P111" s="126">
        <v>17</v>
      </c>
      <c r="Q111" s="127"/>
      <c r="R111" s="127"/>
      <c r="S111" s="92">
        <f t="shared" ref="S111:S115" si="198">(F111-E111)*P111</f>
        <v>1179171</v>
      </c>
      <c r="T111" s="93">
        <f t="shared" ref="T111:T115" si="199">(F111-E111)/E111</f>
        <v>4.000006920127884E-2</v>
      </c>
      <c r="U111" s="10"/>
    </row>
    <row r="112" spans="1:21" ht="12" hidden="1" customHeight="1" x14ac:dyDescent="0.25">
      <c r="A112" s="4" t="s">
        <v>63</v>
      </c>
      <c r="B112" s="4"/>
      <c r="C112" s="122"/>
      <c r="D112" s="123"/>
      <c r="E112" s="132">
        <v>1760079</v>
      </c>
      <c r="F112" s="125">
        <f>ROUND($E112*(1+Summary!$C$5)/3,0)*3</f>
        <v>1830483</v>
      </c>
      <c r="G112" s="92">
        <f t="shared" si="192"/>
        <v>660030</v>
      </c>
      <c r="H112" s="92"/>
      <c r="I112" s="92">
        <f t="shared" si="193"/>
        <v>686430</v>
      </c>
      <c r="J112" s="92">
        <f t="shared" si="194"/>
        <v>1100049</v>
      </c>
      <c r="K112" s="92"/>
      <c r="L112" s="92">
        <f t="shared" si="195"/>
        <v>1144053</v>
      </c>
      <c r="M112" s="92">
        <f t="shared" si="196"/>
        <v>1320060</v>
      </c>
      <c r="N112" s="92"/>
      <c r="O112" s="92">
        <f t="shared" si="197"/>
        <v>1372863</v>
      </c>
      <c r="P112" s="126">
        <v>1</v>
      </c>
      <c r="Q112" s="127"/>
      <c r="R112" s="127"/>
      <c r="S112" s="92">
        <f t="shared" si="198"/>
        <v>70404</v>
      </c>
      <c r="T112" s="93">
        <f t="shared" si="199"/>
        <v>4.0000477251305198E-2</v>
      </c>
      <c r="U112" s="10"/>
    </row>
    <row r="113" spans="1:21" ht="12" hidden="1" customHeight="1" x14ac:dyDescent="0.25">
      <c r="A113" s="4" t="s">
        <v>64</v>
      </c>
      <c r="B113" s="4"/>
      <c r="C113" s="122"/>
      <c r="D113" s="123"/>
      <c r="E113" s="132">
        <v>1786488</v>
      </c>
      <c r="F113" s="125">
        <f>ROUND($E113*(1+Summary!$C$5)/3,0)*3</f>
        <v>1857948</v>
      </c>
      <c r="G113" s="92">
        <f t="shared" si="192"/>
        <v>669933</v>
      </c>
      <c r="H113" s="92"/>
      <c r="I113" s="92">
        <f t="shared" si="193"/>
        <v>696732</v>
      </c>
      <c r="J113" s="92">
        <f t="shared" si="194"/>
        <v>1116555</v>
      </c>
      <c r="K113" s="92"/>
      <c r="L113" s="92">
        <f t="shared" si="195"/>
        <v>1161219</v>
      </c>
      <c r="M113" s="92">
        <f t="shared" si="196"/>
        <v>1339866</v>
      </c>
      <c r="N113" s="92"/>
      <c r="O113" s="92">
        <f t="shared" si="197"/>
        <v>1393461</v>
      </c>
      <c r="P113" s="126">
        <v>1</v>
      </c>
      <c r="Q113" s="127"/>
      <c r="R113" s="127"/>
      <c r="S113" s="92">
        <f t="shared" si="198"/>
        <v>71460</v>
      </c>
      <c r="T113" s="93">
        <f t="shared" si="199"/>
        <v>4.0000268683584778E-2</v>
      </c>
      <c r="U113" s="10"/>
    </row>
    <row r="114" spans="1:21" ht="12" hidden="1" customHeight="1" x14ac:dyDescent="0.25">
      <c r="A114" s="4"/>
      <c r="B114" s="4"/>
      <c r="C114" s="122"/>
      <c r="D114" s="123"/>
      <c r="E114" s="132">
        <v>1813281</v>
      </c>
      <c r="F114" s="125">
        <f>ROUND($E114*(1+Summary!$C$5)/3,0)*3</f>
        <v>1885812</v>
      </c>
      <c r="G114" s="92">
        <f t="shared" si="192"/>
        <v>679980</v>
      </c>
      <c r="H114" s="92"/>
      <c r="I114" s="92">
        <f t="shared" si="193"/>
        <v>707181</v>
      </c>
      <c r="J114" s="92">
        <f t="shared" si="194"/>
        <v>1133301</v>
      </c>
      <c r="K114" s="92"/>
      <c r="L114" s="92">
        <f t="shared" si="195"/>
        <v>1178634</v>
      </c>
      <c r="M114" s="92">
        <f t="shared" si="196"/>
        <v>1359960</v>
      </c>
      <c r="N114" s="92"/>
      <c r="O114" s="92">
        <f t="shared" si="197"/>
        <v>1414359</v>
      </c>
      <c r="P114" s="126">
        <v>6</v>
      </c>
      <c r="Q114" s="127"/>
      <c r="R114" s="127"/>
      <c r="S114" s="92">
        <f t="shared" si="198"/>
        <v>435186</v>
      </c>
      <c r="T114" s="93">
        <f t="shared" si="199"/>
        <v>3.999986764323897E-2</v>
      </c>
      <c r="U114" s="10"/>
    </row>
    <row r="115" spans="1:21" ht="12" hidden="1" customHeight="1" x14ac:dyDescent="0.25">
      <c r="A115" s="4"/>
      <c r="B115" s="4"/>
      <c r="C115" s="122"/>
      <c r="D115" s="123"/>
      <c r="E115" s="132">
        <v>1840482</v>
      </c>
      <c r="F115" s="125">
        <f>ROUND($E115*(1+Summary!$C$5)/3,0)*3</f>
        <v>1914102</v>
      </c>
      <c r="G115" s="92">
        <f t="shared" si="192"/>
        <v>690180</v>
      </c>
      <c r="H115" s="92"/>
      <c r="I115" s="92">
        <f t="shared" si="193"/>
        <v>717789</v>
      </c>
      <c r="J115" s="92">
        <f t="shared" si="194"/>
        <v>1150302</v>
      </c>
      <c r="K115" s="92"/>
      <c r="L115" s="92">
        <f t="shared" si="195"/>
        <v>1196313</v>
      </c>
      <c r="M115" s="92">
        <f t="shared" si="196"/>
        <v>1380363</v>
      </c>
      <c r="N115" s="92"/>
      <c r="O115" s="92">
        <f t="shared" si="197"/>
        <v>1435578</v>
      </c>
      <c r="P115" s="126">
        <v>8</v>
      </c>
      <c r="Q115" s="127"/>
      <c r="R115" s="127"/>
      <c r="S115" s="92">
        <f t="shared" si="198"/>
        <v>588960</v>
      </c>
      <c r="T115" s="93">
        <f t="shared" si="199"/>
        <v>4.0000391201869948E-2</v>
      </c>
      <c r="U115" s="10"/>
    </row>
    <row r="116" spans="1:21" ht="12" hidden="1" customHeight="1" x14ac:dyDescent="0.25">
      <c r="A116" s="4"/>
      <c r="B116" s="4"/>
      <c r="C116" s="122"/>
      <c r="D116" s="123"/>
      <c r="E116" s="129" t="s">
        <v>61</v>
      </c>
      <c r="F116" s="130">
        <f>(F118-F115)/F115</f>
        <v>7.1472680139302927E-2</v>
      </c>
      <c r="G116" s="92"/>
      <c r="H116" s="92"/>
      <c r="I116" s="92"/>
      <c r="J116" s="92"/>
      <c r="K116" s="92"/>
      <c r="L116" s="92"/>
      <c r="M116" s="92"/>
      <c r="N116" s="92"/>
      <c r="O116" s="92"/>
      <c r="P116" s="131"/>
      <c r="Q116" s="92"/>
      <c r="R116" s="92"/>
      <c r="S116" s="92"/>
      <c r="T116" s="93"/>
      <c r="U116" s="10"/>
    </row>
    <row r="117" spans="1:21" ht="12" hidden="1" customHeight="1" x14ac:dyDescent="0.25">
      <c r="A117" s="4"/>
      <c r="B117" s="4"/>
      <c r="C117" s="122"/>
      <c r="D117" s="123"/>
      <c r="E117" s="108"/>
      <c r="F117" s="125"/>
      <c r="G117" s="92"/>
      <c r="H117" s="92"/>
      <c r="I117" s="92"/>
      <c r="J117" s="92"/>
      <c r="K117" s="92"/>
      <c r="L117" s="92"/>
      <c r="M117" s="92"/>
      <c r="N117" s="92"/>
      <c r="O117" s="92"/>
      <c r="P117" s="131"/>
      <c r="Q117" s="92"/>
      <c r="R117" s="92"/>
      <c r="S117" s="92"/>
      <c r="T117" s="93"/>
      <c r="U117" s="10"/>
    </row>
    <row r="118" spans="1:21" ht="12" hidden="1" customHeight="1" x14ac:dyDescent="0.25">
      <c r="A118" s="4" t="s">
        <v>58</v>
      </c>
      <c r="B118" s="4"/>
      <c r="C118" s="122"/>
      <c r="D118" s="123"/>
      <c r="E118" s="132">
        <v>1972026</v>
      </c>
      <c r="F118" s="125">
        <f>ROUND($E118*(1+Summary!$C$6)/3,0)*3</f>
        <v>2050908</v>
      </c>
      <c r="G118" s="92">
        <f t="shared" ref="G118:G126" si="200">ROUND((E118/8*3)/3,0)*3</f>
        <v>739509</v>
      </c>
      <c r="H118" s="92"/>
      <c r="I118" s="92">
        <f t="shared" ref="I118:I126" si="201">ROUND((F118/8*3)/3,0)*3</f>
        <v>769092</v>
      </c>
      <c r="J118" s="92">
        <f t="shared" ref="J118:J126" si="202">ROUND((E118/8*5)/3,0)*3</f>
        <v>1232517</v>
      </c>
      <c r="K118" s="92"/>
      <c r="L118" s="92">
        <f t="shared" ref="L118:L126" si="203">ROUND((F118/8*5)/3,0)*3</f>
        <v>1281819</v>
      </c>
      <c r="M118" s="92">
        <f t="shared" ref="M118:M126" si="204">ROUND((E118/8*6)/3,0)*3</f>
        <v>1479021</v>
      </c>
      <c r="N118" s="92"/>
      <c r="O118" s="92">
        <f t="shared" ref="O118:O126" si="205">ROUND((F118/8*6)/3,0)*3</f>
        <v>1538181</v>
      </c>
      <c r="P118" s="126">
        <v>1</v>
      </c>
      <c r="Q118" s="127"/>
      <c r="R118" s="127"/>
      <c r="S118" s="92">
        <f t="shared" ref="S118:S126" si="206">(F118-E118)*P118</f>
        <v>78882</v>
      </c>
      <c r="T118" s="93">
        <f t="shared" ref="T118:T126" si="207">(F118-E118)/E118</f>
        <v>4.0000486808997447E-2</v>
      </c>
      <c r="U118" s="10"/>
    </row>
    <row r="119" spans="1:21" ht="12" hidden="1" customHeight="1" x14ac:dyDescent="0.25">
      <c r="A119" s="4" t="s">
        <v>59</v>
      </c>
      <c r="B119" s="4"/>
      <c r="C119" s="122"/>
      <c r="D119" s="123"/>
      <c r="E119" s="132">
        <v>2001612</v>
      </c>
      <c r="F119" s="125">
        <f>ROUND($E119*(1+Summary!$C$6)/3,0)*3</f>
        <v>2081676</v>
      </c>
      <c r="G119" s="92">
        <f t="shared" si="200"/>
        <v>750606</v>
      </c>
      <c r="H119" s="92"/>
      <c r="I119" s="92">
        <f t="shared" si="201"/>
        <v>780630</v>
      </c>
      <c r="J119" s="92">
        <f t="shared" si="202"/>
        <v>1251009</v>
      </c>
      <c r="K119" s="92"/>
      <c r="L119" s="92">
        <f t="shared" si="203"/>
        <v>1301049</v>
      </c>
      <c r="M119" s="92">
        <f t="shared" si="204"/>
        <v>1501209</v>
      </c>
      <c r="N119" s="92"/>
      <c r="O119" s="92">
        <f t="shared" si="205"/>
        <v>1561257</v>
      </c>
      <c r="P119" s="134"/>
      <c r="Q119" s="127"/>
      <c r="R119" s="127"/>
      <c r="S119" s="92">
        <f t="shared" si="206"/>
        <v>0</v>
      </c>
      <c r="T119" s="93">
        <f t="shared" si="207"/>
        <v>3.999976019328421E-2</v>
      </c>
      <c r="U119" s="10"/>
    </row>
    <row r="120" spans="1:21" ht="12" hidden="1" customHeight="1" x14ac:dyDescent="0.25">
      <c r="A120" s="4" t="s">
        <v>5</v>
      </c>
      <c r="B120" s="4"/>
      <c r="C120" s="122"/>
      <c r="D120" s="123"/>
      <c r="E120" s="132">
        <v>2031639</v>
      </c>
      <c r="F120" s="125">
        <f>ROUND($E120*(1+Summary!$C$6)/3,0)*3</f>
        <v>2112906</v>
      </c>
      <c r="G120" s="92">
        <f t="shared" si="200"/>
        <v>761865</v>
      </c>
      <c r="H120" s="92"/>
      <c r="I120" s="92">
        <f t="shared" si="201"/>
        <v>792339</v>
      </c>
      <c r="J120" s="92">
        <f t="shared" si="202"/>
        <v>1269774</v>
      </c>
      <c r="K120" s="92"/>
      <c r="L120" s="92">
        <f t="shared" si="203"/>
        <v>1320567</v>
      </c>
      <c r="M120" s="92">
        <f t="shared" si="204"/>
        <v>1523730</v>
      </c>
      <c r="N120" s="92"/>
      <c r="O120" s="92">
        <f t="shared" si="205"/>
        <v>1584681</v>
      </c>
      <c r="P120" s="134"/>
      <c r="Q120" s="127"/>
      <c r="R120" s="127"/>
      <c r="S120" s="92">
        <f t="shared" si="206"/>
        <v>0</v>
      </c>
      <c r="T120" s="93">
        <f t="shared" si="207"/>
        <v>4.0000708787338697E-2</v>
      </c>
      <c r="U120" s="10"/>
    </row>
    <row r="121" spans="1:21" ht="12" hidden="1" customHeight="1" x14ac:dyDescent="0.25">
      <c r="A121" s="4"/>
      <c r="B121" s="4"/>
      <c r="C121" s="122"/>
      <c r="D121" s="123"/>
      <c r="E121" s="132">
        <v>2062113</v>
      </c>
      <c r="F121" s="125">
        <f>ROUND($E121*(1+Summary!$C$6)/3,0)*3</f>
        <v>2144598</v>
      </c>
      <c r="G121" s="92">
        <f t="shared" si="200"/>
        <v>773292</v>
      </c>
      <c r="H121" s="92"/>
      <c r="I121" s="92">
        <f t="shared" si="201"/>
        <v>804225</v>
      </c>
      <c r="J121" s="92">
        <f t="shared" si="202"/>
        <v>1288821</v>
      </c>
      <c r="K121" s="92"/>
      <c r="L121" s="92">
        <f t="shared" si="203"/>
        <v>1340373</v>
      </c>
      <c r="M121" s="92">
        <f t="shared" si="204"/>
        <v>1546584</v>
      </c>
      <c r="N121" s="92"/>
      <c r="O121" s="92">
        <f t="shared" si="205"/>
        <v>1608450</v>
      </c>
      <c r="P121" s="134"/>
      <c r="Q121" s="127"/>
      <c r="R121" s="127"/>
      <c r="S121" s="92">
        <f t="shared" si="206"/>
        <v>0</v>
      </c>
      <c r="T121" s="93">
        <f t="shared" si="207"/>
        <v>4.0000232770949024E-2</v>
      </c>
      <c r="U121" s="10"/>
    </row>
    <row r="122" spans="1:21" ht="12" hidden="1" customHeight="1" x14ac:dyDescent="0.25">
      <c r="A122" s="4"/>
      <c r="B122" s="4"/>
      <c r="C122" s="122"/>
      <c r="D122" s="123"/>
      <c r="E122" s="132">
        <v>2093046</v>
      </c>
      <c r="F122" s="125">
        <f>ROUND($E122*(1+Summary!$C$6)/3,0)*3</f>
        <v>2176767</v>
      </c>
      <c r="G122" s="92">
        <f t="shared" si="200"/>
        <v>784893</v>
      </c>
      <c r="H122" s="92"/>
      <c r="I122" s="92">
        <f t="shared" si="201"/>
        <v>816288</v>
      </c>
      <c r="J122" s="92">
        <f t="shared" si="202"/>
        <v>1308153</v>
      </c>
      <c r="K122" s="92"/>
      <c r="L122" s="92">
        <f t="shared" si="203"/>
        <v>1360479</v>
      </c>
      <c r="M122" s="92">
        <f t="shared" si="204"/>
        <v>1569786</v>
      </c>
      <c r="N122" s="92"/>
      <c r="O122" s="92">
        <f t="shared" si="205"/>
        <v>1632576</v>
      </c>
      <c r="P122" s="134"/>
      <c r="Q122" s="127"/>
      <c r="R122" s="127"/>
      <c r="S122" s="92">
        <f t="shared" si="206"/>
        <v>0</v>
      </c>
      <c r="T122" s="93">
        <f t="shared" si="207"/>
        <v>3.9999598671027772E-2</v>
      </c>
      <c r="U122" s="10"/>
    </row>
    <row r="123" spans="1:21" ht="12" hidden="1" customHeight="1" x14ac:dyDescent="0.25">
      <c r="A123" s="4"/>
      <c r="B123" s="4"/>
      <c r="C123" s="122"/>
      <c r="D123" s="123"/>
      <c r="E123" s="132">
        <v>2124444</v>
      </c>
      <c r="F123" s="125">
        <f>ROUND($E123*(1+Summary!$C$6)/3,0)*3</f>
        <v>2209422</v>
      </c>
      <c r="G123" s="92">
        <f t="shared" si="200"/>
        <v>796668</v>
      </c>
      <c r="H123" s="92"/>
      <c r="I123" s="92">
        <f t="shared" si="201"/>
        <v>828534</v>
      </c>
      <c r="J123" s="92">
        <f t="shared" si="202"/>
        <v>1327779</v>
      </c>
      <c r="K123" s="92"/>
      <c r="L123" s="92">
        <f t="shared" si="203"/>
        <v>1380888</v>
      </c>
      <c r="M123" s="92">
        <f t="shared" si="204"/>
        <v>1593333</v>
      </c>
      <c r="N123" s="92"/>
      <c r="O123" s="92">
        <f t="shared" si="205"/>
        <v>1657068</v>
      </c>
      <c r="P123" s="134"/>
      <c r="Q123" s="127"/>
      <c r="R123" s="127"/>
      <c r="S123" s="92">
        <f t="shared" si="206"/>
        <v>0</v>
      </c>
      <c r="T123" s="93">
        <f t="shared" si="207"/>
        <v>4.0000112970734934E-2</v>
      </c>
      <c r="U123" s="10"/>
    </row>
    <row r="124" spans="1:21" ht="12" hidden="1" customHeight="1" x14ac:dyDescent="0.25">
      <c r="A124" s="4"/>
      <c r="B124" s="4"/>
      <c r="C124" s="122"/>
      <c r="D124" s="123"/>
      <c r="E124" s="132">
        <v>2156316</v>
      </c>
      <c r="F124" s="125">
        <f>ROUND($E124*(1+Summary!$C$6)/3,0)*3</f>
        <v>2242569</v>
      </c>
      <c r="G124" s="92">
        <f t="shared" si="200"/>
        <v>808620</v>
      </c>
      <c r="H124" s="92"/>
      <c r="I124" s="92">
        <f t="shared" si="201"/>
        <v>840963</v>
      </c>
      <c r="J124" s="92">
        <f t="shared" si="202"/>
        <v>1347699</v>
      </c>
      <c r="K124" s="92"/>
      <c r="L124" s="92">
        <f t="shared" si="203"/>
        <v>1401606</v>
      </c>
      <c r="M124" s="92">
        <f t="shared" si="204"/>
        <v>1617237</v>
      </c>
      <c r="N124" s="92"/>
      <c r="O124" s="92">
        <f t="shared" si="205"/>
        <v>1681926</v>
      </c>
      <c r="P124" s="134"/>
      <c r="Q124" s="127"/>
      <c r="R124" s="127"/>
      <c r="S124" s="92">
        <f t="shared" si="206"/>
        <v>0</v>
      </c>
      <c r="T124" s="93">
        <f t="shared" si="207"/>
        <v>4.0000166951411571E-2</v>
      </c>
      <c r="U124" s="10"/>
    </row>
    <row r="125" spans="1:21" ht="12" hidden="1" customHeight="1" x14ac:dyDescent="0.25">
      <c r="A125" s="4" t="s">
        <v>50</v>
      </c>
      <c r="B125" s="4"/>
      <c r="C125" s="122"/>
      <c r="D125" s="123"/>
      <c r="E125" s="132">
        <v>2188662</v>
      </c>
      <c r="F125" s="125">
        <f>ROUND($E125*(1+Summary!$C$6)/3,0)*3</f>
        <v>2276208</v>
      </c>
      <c r="G125" s="92">
        <f t="shared" si="200"/>
        <v>820749</v>
      </c>
      <c r="H125" s="92"/>
      <c r="I125" s="92">
        <f t="shared" si="201"/>
        <v>853578</v>
      </c>
      <c r="J125" s="92">
        <f t="shared" si="202"/>
        <v>1367913</v>
      </c>
      <c r="K125" s="92"/>
      <c r="L125" s="92">
        <f t="shared" si="203"/>
        <v>1422630</v>
      </c>
      <c r="M125" s="92">
        <f t="shared" si="204"/>
        <v>1641498</v>
      </c>
      <c r="N125" s="92"/>
      <c r="O125" s="92">
        <f t="shared" si="205"/>
        <v>1707156</v>
      </c>
      <c r="P125" s="134"/>
      <c r="Q125" s="127"/>
      <c r="R125" s="127"/>
      <c r="S125" s="92">
        <f t="shared" si="206"/>
        <v>0</v>
      </c>
      <c r="T125" s="93">
        <f t="shared" si="207"/>
        <v>3.9999780687927144E-2</v>
      </c>
      <c r="U125" s="10"/>
    </row>
    <row r="126" spans="1:21" ht="12" hidden="1" customHeight="1" x14ac:dyDescent="0.25">
      <c r="A126" s="4"/>
      <c r="B126" s="4"/>
      <c r="C126" s="122"/>
      <c r="D126" s="123"/>
      <c r="E126" s="132">
        <v>2221488</v>
      </c>
      <c r="F126" s="125">
        <f>ROUND($E126*(1+Summary!$C$6)/3,0)*3</f>
        <v>2310348</v>
      </c>
      <c r="G126" s="92">
        <f t="shared" si="200"/>
        <v>833058</v>
      </c>
      <c r="H126" s="92"/>
      <c r="I126" s="92">
        <f t="shared" si="201"/>
        <v>866382</v>
      </c>
      <c r="J126" s="92">
        <f t="shared" si="202"/>
        <v>1388430</v>
      </c>
      <c r="K126" s="92"/>
      <c r="L126" s="92">
        <f t="shared" si="203"/>
        <v>1443969</v>
      </c>
      <c r="M126" s="92">
        <f t="shared" si="204"/>
        <v>1666116</v>
      </c>
      <c r="N126" s="92"/>
      <c r="O126" s="92">
        <f t="shared" si="205"/>
        <v>1732761</v>
      </c>
      <c r="P126" s="126">
        <v>1</v>
      </c>
      <c r="Q126" s="127"/>
      <c r="R126" s="127"/>
      <c r="S126" s="92">
        <f t="shared" si="206"/>
        <v>88860</v>
      </c>
      <c r="T126" s="93">
        <f t="shared" si="207"/>
        <v>4.0000216071389989E-2</v>
      </c>
      <c r="U126" s="10"/>
    </row>
    <row r="127" spans="1:21" ht="12" hidden="1" customHeight="1" x14ac:dyDescent="0.25">
      <c r="C127" s="10"/>
      <c r="D127" s="39"/>
      <c r="E127" s="135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20"/>
      <c r="Q127" s="20"/>
      <c r="R127" s="20"/>
      <c r="S127" s="20"/>
      <c r="T127" s="74"/>
      <c r="U127" s="10"/>
    </row>
    <row r="128" spans="1:21" ht="12" hidden="1" customHeight="1" x14ac:dyDescent="0.25">
      <c r="C128" s="10"/>
      <c r="D128" s="39"/>
      <c r="E128" s="18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109">
        <f>SUM(P71:P126)</f>
        <v>797</v>
      </c>
      <c r="Q128" s="136"/>
      <c r="R128" s="137"/>
      <c r="S128" s="109">
        <f>SUM(S71:S126)</f>
        <v>38057994</v>
      </c>
      <c r="T128" s="74"/>
      <c r="U128" s="10"/>
    </row>
    <row r="129" spans="1:21" ht="12" hidden="1" customHeight="1" x14ac:dyDescent="0.2">
      <c r="C129" s="10"/>
      <c r="D129" s="39"/>
      <c r="E129" s="18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74"/>
      <c r="U129" s="10"/>
    </row>
    <row r="130" spans="1:21" ht="12" hidden="1" customHeight="1" x14ac:dyDescent="0.25">
      <c r="A130" s="138" t="s">
        <v>65</v>
      </c>
      <c r="B130" s="138"/>
      <c r="C130" s="139"/>
      <c r="D130" s="140"/>
      <c r="E130" s="18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74"/>
      <c r="U130" s="10"/>
    </row>
    <row r="131" spans="1:21" ht="12" hidden="1" customHeight="1" x14ac:dyDescent="0.2">
      <c r="C131" s="10"/>
      <c r="D131" s="39"/>
      <c r="E131" s="18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74"/>
      <c r="U131" s="10"/>
    </row>
    <row r="132" spans="1:21" ht="12.75" hidden="1" customHeight="1" x14ac:dyDescent="0.2">
      <c r="A132" s="272" t="s">
        <v>36</v>
      </c>
      <c r="B132" s="113"/>
      <c r="C132" s="114"/>
      <c r="D132" s="115"/>
      <c r="E132" s="284" t="str">
        <f t="shared" ref="E132:F132" si="208">E4</f>
        <v>Existing package on 31 March 2025</v>
      </c>
      <c r="F132" s="272" t="str">
        <f t="shared" si="208"/>
        <v>Revised Full-time package wef 1 April 2026 (rounded)</v>
      </c>
      <c r="G132" s="272" t="s">
        <v>37</v>
      </c>
      <c r="H132" s="113"/>
      <c r="I132" s="272" t="s">
        <v>38</v>
      </c>
      <c r="J132" s="272" t="s">
        <v>39</v>
      </c>
      <c r="K132" s="113"/>
      <c r="L132" s="272" t="s">
        <v>40</v>
      </c>
      <c r="M132" s="272" t="s">
        <v>41</v>
      </c>
      <c r="N132" s="113"/>
      <c r="O132" s="272" t="s">
        <v>42</v>
      </c>
      <c r="P132" s="273" t="s">
        <v>43</v>
      </c>
      <c r="Q132" s="274"/>
      <c r="R132" s="275"/>
      <c r="S132" s="276" t="s">
        <v>44</v>
      </c>
      <c r="T132" s="277" t="s">
        <v>45</v>
      </c>
      <c r="U132" s="10"/>
    </row>
    <row r="133" spans="1:21" ht="12" hidden="1" customHeight="1" x14ac:dyDescent="0.2">
      <c r="A133" s="269"/>
      <c r="B133" s="116"/>
      <c r="C133" s="117"/>
      <c r="D133" s="118"/>
      <c r="E133" s="269"/>
      <c r="F133" s="269"/>
      <c r="G133" s="269"/>
      <c r="H133" s="116"/>
      <c r="I133" s="269"/>
      <c r="J133" s="269"/>
      <c r="K133" s="116"/>
      <c r="L133" s="269"/>
      <c r="M133" s="269"/>
      <c r="N133" s="116"/>
      <c r="O133" s="269"/>
      <c r="P133" s="278" t="s">
        <v>14</v>
      </c>
      <c r="Q133" s="280" t="s">
        <v>60</v>
      </c>
      <c r="R133" s="282" t="s">
        <v>12</v>
      </c>
      <c r="S133" s="269"/>
      <c r="T133" s="269"/>
      <c r="U133" s="10"/>
    </row>
    <row r="134" spans="1:21" ht="12" hidden="1" customHeight="1" x14ac:dyDescent="0.2">
      <c r="A134" s="270"/>
      <c r="B134" s="119"/>
      <c r="C134" s="120"/>
      <c r="D134" s="121"/>
      <c r="E134" s="270"/>
      <c r="F134" s="270"/>
      <c r="G134" s="270"/>
      <c r="H134" s="119"/>
      <c r="I134" s="270"/>
      <c r="J134" s="270"/>
      <c r="K134" s="119"/>
      <c r="L134" s="270"/>
      <c r="M134" s="270"/>
      <c r="N134" s="119"/>
      <c r="O134" s="270"/>
      <c r="P134" s="279"/>
      <c r="Q134" s="281"/>
      <c r="R134" s="283"/>
      <c r="S134" s="270"/>
      <c r="T134" s="270"/>
      <c r="U134" s="10"/>
    </row>
    <row r="135" spans="1:21" ht="12" hidden="1" customHeight="1" x14ac:dyDescent="0.2">
      <c r="A135" s="18" t="s">
        <v>50</v>
      </c>
      <c r="C135" s="10"/>
      <c r="D135" s="39"/>
      <c r="E135" s="18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74"/>
      <c r="U135" s="10"/>
    </row>
    <row r="136" spans="1:21" ht="12" hidden="1" customHeight="1" x14ac:dyDescent="0.25">
      <c r="A136" s="4" t="s">
        <v>51</v>
      </c>
      <c r="B136" s="4"/>
      <c r="C136" s="122"/>
      <c r="D136" s="123"/>
      <c r="E136" s="132">
        <v>1053861</v>
      </c>
      <c r="F136" s="125">
        <f>ROUND($E136*(1+Summary!$C$3)/3,0)*3</f>
        <v>1096014</v>
      </c>
      <c r="G136" s="92">
        <f t="shared" ref="G136:G147" si="209">ROUND((E136/8*3)/3,0)*3</f>
        <v>395199</v>
      </c>
      <c r="H136" s="92"/>
      <c r="I136" s="92">
        <f t="shared" ref="I136:I147" si="210">ROUND((F136/8*3)/3,0)*3</f>
        <v>411006</v>
      </c>
      <c r="J136" s="92">
        <f t="shared" ref="J136:J147" si="211">ROUND((E136/8*5)/3,0)*3</f>
        <v>658662</v>
      </c>
      <c r="K136" s="92"/>
      <c r="L136" s="92">
        <f t="shared" ref="L136:L147" si="212">ROUND((F136/8*5)/3,0)*3</f>
        <v>685008</v>
      </c>
      <c r="M136" s="92">
        <f t="shared" ref="M136:M147" si="213">ROUND((E136/8*6)/3,0)*3</f>
        <v>790395</v>
      </c>
      <c r="N136" s="92"/>
      <c r="O136" s="92">
        <f t="shared" ref="O136:O147" si="214">ROUND((F136/8*6)/3,0)*3</f>
        <v>822012</v>
      </c>
      <c r="P136" s="141">
        <v>41</v>
      </c>
      <c r="Q136" s="127"/>
      <c r="R136" s="127"/>
      <c r="S136" s="92">
        <f t="shared" ref="S136:S147" si="215">(F136-E136)*P136</f>
        <v>1728273</v>
      </c>
      <c r="T136" s="93">
        <f t="shared" ref="T136:T147" si="216">(F136-E136)/E136</f>
        <v>3.9998633595891675E-2</v>
      </c>
      <c r="U136" s="10"/>
    </row>
    <row r="137" spans="1:21" ht="12" hidden="1" customHeight="1" x14ac:dyDescent="0.25">
      <c r="A137" s="4" t="s">
        <v>52</v>
      </c>
      <c r="B137" s="4"/>
      <c r="C137" s="122"/>
      <c r="D137" s="123"/>
      <c r="E137" s="132">
        <v>1069674</v>
      </c>
      <c r="F137" s="125">
        <f>ROUND($E137*(1+Summary!$C$3)/3,0)*3</f>
        <v>1112460</v>
      </c>
      <c r="G137" s="92">
        <f t="shared" si="209"/>
        <v>401127</v>
      </c>
      <c r="H137" s="92"/>
      <c r="I137" s="92">
        <f t="shared" si="210"/>
        <v>417174</v>
      </c>
      <c r="J137" s="92">
        <f t="shared" si="211"/>
        <v>668547</v>
      </c>
      <c r="K137" s="92"/>
      <c r="L137" s="92">
        <f t="shared" si="212"/>
        <v>695289</v>
      </c>
      <c r="M137" s="92">
        <f t="shared" si="213"/>
        <v>802257</v>
      </c>
      <c r="N137" s="92"/>
      <c r="O137" s="92">
        <f t="shared" si="214"/>
        <v>834345</v>
      </c>
      <c r="P137" s="141">
        <v>10</v>
      </c>
      <c r="Q137" s="127"/>
      <c r="R137" s="127"/>
      <c r="S137" s="92">
        <f t="shared" si="215"/>
        <v>427860</v>
      </c>
      <c r="T137" s="93">
        <f t="shared" si="216"/>
        <v>3.9999102530303622E-2</v>
      </c>
      <c r="U137" s="10"/>
    </row>
    <row r="138" spans="1:21" ht="12" hidden="1" customHeight="1" x14ac:dyDescent="0.25">
      <c r="A138" s="4" t="s">
        <v>2</v>
      </c>
      <c r="B138" s="4"/>
      <c r="C138" s="122"/>
      <c r="D138" s="123"/>
      <c r="E138" s="132">
        <v>1085721</v>
      </c>
      <c r="F138" s="125">
        <f>ROUND($E138*(1+Summary!$C$3)/3,0)*3</f>
        <v>1129149</v>
      </c>
      <c r="G138" s="92">
        <f t="shared" si="209"/>
        <v>407145</v>
      </c>
      <c r="H138" s="92"/>
      <c r="I138" s="92">
        <f t="shared" si="210"/>
        <v>423432</v>
      </c>
      <c r="J138" s="92">
        <f t="shared" si="211"/>
        <v>678576</v>
      </c>
      <c r="K138" s="92"/>
      <c r="L138" s="92">
        <f t="shared" si="212"/>
        <v>705717</v>
      </c>
      <c r="M138" s="92">
        <f t="shared" si="213"/>
        <v>814290</v>
      </c>
      <c r="N138" s="92"/>
      <c r="O138" s="92">
        <f t="shared" si="214"/>
        <v>846861</v>
      </c>
      <c r="P138" s="141">
        <v>4</v>
      </c>
      <c r="Q138" s="127"/>
      <c r="R138" s="127"/>
      <c r="S138" s="92">
        <f t="shared" si="215"/>
        <v>173712</v>
      </c>
      <c r="T138" s="93">
        <f t="shared" si="216"/>
        <v>3.9999226320574073E-2</v>
      </c>
      <c r="U138" s="10"/>
    </row>
    <row r="139" spans="1:21" ht="12" hidden="1" customHeight="1" x14ac:dyDescent="0.25">
      <c r="A139" s="4"/>
      <c r="B139" s="4"/>
      <c r="C139" s="122"/>
      <c r="D139" s="123"/>
      <c r="E139" s="132">
        <v>1102005</v>
      </c>
      <c r="F139" s="125">
        <f>ROUND($E139*(1+Summary!$C$3)/3,0)*3</f>
        <v>1146084</v>
      </c>
      <c r="G139" s="92">
        <f t="shared" si="209"/>
        <v>413253</v>
      </c>
      <c r="H139" s="92"/>
      <c r="I139" s="92">
        <f t="shared" si="210"/>
        <v>429783</v>
      </c>
      <c r="J139" s="92">
        <f t="shared" si="211"/>
        <v>688752</v>
      </c>
      <c r="K139" s="92"/>
      <c r="L139" s="92">
        <f t="shared" si="212"/>
        <v>716304</v>
      </c>
      <c r="M139" s="92">
        <f t="shared" si="213"/>
        <v>826503</v>
      </c>
      <c r="N139" s="92"/>
      <c r="O139" s="92">
        <f t="shared" si="214"/>
        <v>859563</v>
      </c>
      <c r="P139" s="141">
        <v>8</v>
      </c>
      <c r="Q139" s="127"/>
      <c r="R139" s="127"/>
      <c r="S139" s="92">
        <f t="shared" si="215"/>
        <v>352632</v>
      </c>
      <c r="T139" s="93">
        <f t="shared" si="216"/>
        <v>3.9998911075721073E-2</v>
      </c>
      <c r="U139" s="10"/>
    </row>
    <row r="140" spans="1:21" ht="12" hidden="1" customHeight="1" x14ac:dyDescent="0.25">
      <c r="A140" s="4"/>
      <c r="B140" s="4"/>
      <c r="C140" s="122"/>
      <c r="D140" s="123"/>
      <c r="E140" s="132">
        <v>1118541</v>
      </c>
      <c r="F140" s="125">
        <f>ROUND($E140*(1+Summary!$C$3)/3,0)*3</f>
        <v>1163283</v>
      </c>
      <c r="G140" s="92">
        <f t="shared" si="209"/>
        <v>419454</v>
      </c>
      <c r="H140" s="92"/>
      <c r="I140" s="92">
        <f t="shared" si="210"/>
        <v>436230</v>
      </c>
      <c r="J140" s="92">
        <f t="shared" si="211"/>
        <v>699087</v>
      </c>
      <c r="K140" s="92"/>
      <c r="L140" s="92">
        <f t="shared" si="212"/>
        <v>727053</v>
      </c>
      <c r="M140" s="92">
        <f t="shared" si="213"/>
        <v>838905</v>
      </c>
      <c r="N140" s="92"/>
      <c r="O140" s="92">
        <f t="shared" si="214"/>
        <v>872463</v>
      </c>
      <c r="P140" s="141">
        <v>4</v>
      </c>
      <c r="Q140" s="127"/>
      <c r="R140" s="127"/>
      <c r="S140" s="92">
        <f t="shared" si="215"/>
        <v>178968</v>
      </c>
      <c r="T140" s="93">
        <f t="shared" si="216"/>
        <v>4.000032184783571E-2</v>
      </c>
      <c r="U140" s="10"/>
    </row>
    <row r="141" spans="1:21" ht="12" hidden="1" customHeight="1" x14ac:dyDescent="0.25">
      <c r="A141" s="4"/>
      <c r="B141" s="4"/>
      <c r="C141" s="122"/>
      <c r="D141" s="123"/>
      <c r="E141" s="132">
        <v>1135320</v>
      </c>
      <c r="F141" s="125">
        <f>ROUND($E141*(1+Summary!$C$3)/3,0)*3</f>
        <v>1180734</v>
      </c>
      <c r="G141" s="92">
        <f t="shared" si="209"/>
        <v>425745</v>
      </c>
      <c r="H141" s="92"/>
      <c r="I141" s="92">
        <f t="shared" si="210"/>
        <v>442776</v>
      </c>
      <c r="J141" s="92">
        <f t="shared" si="211"/>
        <v>709575</v>
      </c>
      <c r="K141" s="92"/>
      <c r="L141" s="92">
        <f t="shared" si="212"/>
        <v>737958</v>
      </c>
      <c r="M141" s="92">
        <f t="shared" si="213"/>
        <v>851490</v>
      </c>
      <c r="N141" s="92"/>
      <c r="O141" s="92">
        <f t="shared" si="214"/>
        <v>885552</v>
      </c>
      <c r="P141" s="141">
        <v>12</v>
      </c>
      <c r="Q141" s="127"/>
      <c r="R141" s="127"/>
      <c r="S141" s="92">
        <f t="shared" si="215"/>
        <v>544968</v>
      </c>
      <c r="T141" s="93">
        <f t="shared" si="216"/>
        <v>4.0001056970721913E-2</v>
      </c>
      <c r="U141" s="10"/>
    </row>
    <row r="142" spans="1:21" ht="12" hidden="1" customHeight="1" x14ac:dyDescent="0.25">
      <c r="A142" s="4"/>
      <c r="B142" s="4"/>
      <c r="C142" s="122"/>
      <c r="D142" s="123"/>
      <c r="E142" s="132">
        <v>1152339</v>
      </c>
      <c r="F142" s="125">
        <f>ROUND($E142*(1+Summary!$C$3)/3,0)*3</f>
        <v>1198434</v>
      </c>
      <c r="G142" s="92">
        <f t="shared" si="209"/>
        <v>432126</v>
      </c>
      <c r="H142" s="92"/>
      <c r="I142" s="92">
        <f t="shared" si="210"/>
        <v>449412</v>
      </c>
      <c r="J142" s="92">
        <f t="shared" si="211"/>
        <v>720213</v>
      </c>
      <c r="K142" s="92"/>
      <c r="L142" s="92">
        <f t="shared" si="212"/>
        <v>749022</v>
      </c>
      <c r="M142" s="92">
        <f t="shared" si="213"/>
        <v>864255</v>
      </c>
      <c r="N142" s="92"/>
      <c r="O142" s="92">
        <f t="shared" si="214"/>
        <v>898827</v>
      </c>
      <c r="P142" s="141">
        <v>4</v>
      </c>
      <c r="Q142" s="127"/>
      <c r="R142" s="127"/>
      <c r="S142" s="92">
        <f t="shared" si="215"/>
        <v>184380</v>
      </c>
      <c r="T142" s="93">
        <f t="shared" si="216"/>
        <v>4.000124963226967E-2</v>
      </c>
      <c r="U142" s="10"/>
    </row>
    <row r="143" spans="1:21" ht="12" hidden="1" customHeight="1" x14ac:dyDescent="0.25">
      <c r="A143" s="4" t="s">
        <v>50</v>
      </c>
      <c r="B143" s="4"/>
      <c r="C143" s="122"/>
      <c r="D143" s="123"/>
      <c r="E143" s="132">
        <v>1169643</v>
      </c>
      <c r="F143" s="125">
        <f>ROUND($E143*(1+Summary!$C$3)/3,0)*3</f>
        <v>1216428</v>
      </c>
      <c r="G143" s="92">
        <f t="shared" si="209"/>
        <v>438615</v>
      </c>
      <c r="H143" s="92"/>
      <c r="I143" s="92">
        <f t="shared" si="210"/>
        <v>456162</v>
      </c>
      <c r="J143" s="92">
        <f t="shared" si="211"/>
        <v>731028</v>
      </c>
      <c r="K143" s="92"/>
      <c r="L143" s="92">
        <f t="shared" si="212"/>
        <v>760269</v>
      </c>
      <c r="M143" s="92">
        <f t="shared" si="213"/>
        <v>877233</v>
      </c>
      <c r="N143" s="92"/>
      <c r="O143" s="92">
        <f t="shared" si="214"/>
        <v>912321</v>
      </c>
      <c r="P143" s="141">
        <v>10</v>
      </c>
      <c r="Q143" s="127"/>
      <c r="R143" s="127"/>
      <c r="S143" s="92">
        <f t="shared" si="215"/>
        <v>467850</v>
      </c>
      <c r="T143" s="93">
        <f t="shared" si="216"/>
        <v>3.9999384427556101E-2</v>
      </c>
      <c r="U143" s="10"/>
    </row>
    <row r="144" spans="1:21" ht="12" hidden="1" customHeight="1" x14ac:dyDescent="0.25">
      <c r="A144" s="4"/>
      <c r="B144" s="4"/>
      <c r="C144" s="122"/>
      <c r="D144" s="123"/>
      <c r="E144" s="132">
        <v>1187175</v>
      </c>
      <c r="F144" s="125">
        <f>ROUND($E144*(1+Summary!$C$3)/3,0)*3</f>
        <v>1234662</v>
      </c>
      <c r="G144" s="92">
        <f t="shared" si="209"/>
        <v>445191</v>
      </c>
      <c r="H144" s="92"/>
      <c r="I144" s="92">
        <f t="shared" si="210"/>
        <v>462999</v>
      </c>
      <c r="J144" s="92">
        <f t="shared" si="211"/>
        <v>741984</v>
      </c>
      <c r="K144" s="92"/>
      <c r="L144" s="92">
        <f t="shared" si="212"/>
        <v>771663</v>
      </c>
      <c r="M144" s="92">
        <f t="shared" si="213"/>
        <v>890382</v>
      </c>
      <c r="N144" s="92"/>
      <c r="O144" s="92">
        <f t="shared" si="214"/>
        <v>925998</v>
      </c>
      <c r="P144" s="141">
        <v>15</v>
      </c>
      <c r="Q144" s="127"/>
      <c r="R144" s="127"/>
      <c r="S144" s="92">
        <f t="shared" si="215"/>
        <v>712305</v>
      </c>
      <c r="T144" s="93">
        <f t="shared" si="216"/>
        <v>0.04</v>
      </c>
      <c r="U144" s="10"/>
    </row>
    <row r="145" spans="1:21" ht="12" hidden="1" customHeight="1" x14ac:dyDescent="0.25">
      <c r="A145" s="4"/>
      <c r="B145" s="4"/>
      <c r="C145" s="122"/>
      <c r="D145" s="123"/>
      <c r="E145" s="132">
        <v>1204983</v>
      </c>
      <c r="F145" s="125">
        <f>ROUND($E145*(1+Summary!$C$3)/3,0)*3</f>
        <v>1253181</v>
      </c>
      <c r="G145" s="92">
        <f t="shared" si="209"/>
        <v>451869</v>
      </c>
      <c r="H145" s="92"/>
      <c r="I145" s="92">
        <f t="shared" si="210"/>
        <v>469944</v>
      </c>
      <c r="J145" s="92">
        <f t="shared" si="211"/>
        <v>753114</v>
      </c>
      <c r="K145" s="92"/>
      <c r="L145" s="92">
        <f t="shared" si="212"/>
        <v>783237</v>
      </c>
      <c r="M145" s="92">
        <f t="shared" si="213"/>
        <v>903738</v>
      </c>
      <c r="N145" s="92"/>
      <c r="O145" s="92">
        <f t="shared" si="214"/>
        <v>939885</v>
      </c>
      <c r="P145" s="141">
        <v>21</v>
      </c>
      <c r="Q145" s="127"/>
      <c r="R145" s="127"/>
      <c r="S145" s="92">
        <f t="shared" si="215"/>
        <v>1012158</v>
      </c>
      <c r="T145" s="93">
        <f t="shared" si="216"/>
        <v>3.9998904548860854E-2</v>
      </c>
      <c r="U145" s="10"/>
    </row>
    <row r="146" spans="1:21" ht="12" hidden="1" customHeight="1" x14ac:dyDescent="0.25">
      <c r="A146" s="4"/>
      <c r="B146" s="4"/>
      <c r="C146" s="122"/>
      <c r="D146" s="123"/>
      <c r="E146" s="132">
        <v>1223055</v>
      </c>
      <c r="F146" s="125">
        <f>ROUND($E146*(1+Summary!$C$3)/3,0)*3</f>
        <v>1271976</v>
      </c>
      <c r="G146" s="92">
        <f t="shared" si="209"/>
        <v>458646</v>
      </c>
      <c r="H146" s="92"/>
      <c r="I146" s="92">
        <f t="shared" si="210"/>
        <v>476991</v>
      </c>
      <c r="J146" s="92">
        <f t="shared" si="211"/>
        <v>764409</v>
      </c>
      <c r="K146" s="92"/>
      <c r="L146" s="92">
        <f t="shared" si="212"/>
        <v>794985</v>
      </c>
      <c r="M146" s="92">
        <f t="shared" si="213"/>
        <v>917292</v>
      </c>
      <c r="N146" s="92"/>
      <c r="O146" s="92">
        <f t="shared" si="214"/>
        <v>953982</v>
      </c>
      <c r="P146" s="141">
        <v>8</v>
      </c>
      <c r="Q146" s="127"/>
      <c r="R146" s="127"/>
      <c r="S146" s="92">
        <f t="shared" si="215"/>
        <v>391368</v>
      </c>
      <c r="T146" s="93">
        <f t="shared" si="216"/>
        <v>3.9999018850337881E-2</v>
      </c>
      <c r="U146" s="10"/>
    </row>
    <row r="147" spans="1:21" ht="12" hidden="1" customHeight="1" x14ac:dyDescent="0.25">
      <c r="A147" s="4"/>
      <c r="B147" s="4"/>
      <c r="C147" s="122"/>
      <c r="D147" s="123"/>
      <c r="E147" s="132">
        <v>1241400</v>
      </c>
      <c r="F147" s="125">
        <f>ROUND($E147*(1+Summary!$C$3)/3,0)*3</f>
        <v>1291056</v>
      </c>
      <c r="G147" s="92">
        <f t="shared" si="209"/>
        <v>465525</v>
      </c>
      <c r="H147" s="92"/>
      <c r="I147" s="92">
        <f t="shared" si="210"/>
        <v>484146</v>
      </c>
      <c r="J147" s="92">
        <f t="shared" si="211"/>
        <v>775875</v>
      </c>
      <c r="K147" s="92"/>
      <c r="L147" s="92">
        <f t="shared" si="212"/>
        <v>806910</v>
      </c>
      <c r="M147" s="92">
        <f t="shared" si="213"/>
        <v>931050</v>
      </c>
      <c r="N147" s="92"/>
      <c r="O147" s="92">
        <f t="shared" si="214"/>
        <v>968292</v>
      </c>
      <c r="P147" s="141">
        <v>2</v>
      </c>
      <c r="Q147" s="127"/>
      <c r="R147" s="127"/>
      <c r="S147" s="92">
        <f t="shared" si="215"/>
        <v>99312</v>
      </c>
      <c r="T147" s="93">
        <f t="shared" si="216"/>
        <v>0.04</v>
      </c>
      <c r="U147" s="10"/>
    </row>
    <row r="148" spans="1:21" ht="12" hidden="1" customHeight="1" x14ac:dyDescent="0.25">
      <c r="A148" s="4"/>
      <c r="B148" s="4"/>
      <c r="C148" s="122"/>
      <c r="D148" s="123"/>
      <c r="E148" s="129" t="s">
        <v>61</v>
      </c>
      <c r="F148" s="130">
        <f>(F150-F147)/F147</f>
        <v>4.5730007063984829E-3</v>
      </c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3"/>
      <c r="U148" s="10"/>
    </row>
    <row r="149" spans="1:21" ht="12" hidden="1" customHeight="1" x14ac:dyDescent="0.25">
      <c r="A149" s="4"/>
      <c r="B149" s="4"/>
      <c r="C149" s="122"/>
      <c r="D149" s="123"/>
      <c r="E149" s="108"/>
      <c r="F149" s="125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3"/>
      <c r="U149" s="10"/>
    </row>
    <row r="150" spans="1:21" ht="12" hidden="1" customHeight="1" x14ac:dyDescent="0.25">
      <c r="A150" s="4" t="s">
        <v>53</v>
      </c>
      <c r="B150" s="4"/>
      <c r="C150" s="122"/>
      <c r="D150" s="123"/>
      <c r="E150" s="132">
        <v>1247076</v>
      </c>
      <c r="F150" s="125">
        <f>ROUND($E150*(1+Summary!$C$4)/3,0)*3</f>
        <v>1296960</v>
      </c>
      <c r="G150" s="92">
        <f t="shared" ref="G150:G162" si="217">ROUND((E150/8*3)/3,0)*3</f>
        <v>467655</v>
      </c>
      <c r="H150" s="92"/>
      <c r="I150" s="92">
        <f t="shared" ref="I150:I162" si="218">ROUND((F150/8*3)/3,0)*3</f>
        <v>486360</v>
      </c>
      <c r="J150" s="92">
        <f t="shared" ref="J150:J162" si="219">ROUND((E150/8*5)/3,0)*3</f>
        <v>779424</v>
      </c>
      <c r="K150" s="92"/>
      <c r="L150" s="92">
        <f t="shared" ref="L150:L162" si="220">ROUND((F150/8*5)/3,0)*3</f>
        <v>810600</v>
      </c>
      <c r="M150" s="92">
        <f t="shared" ref="M150:M162" si="221">ROUND((E150/8*6)/3,0)*3</f>
        <v>935307</v>
      </c>
      <c r="N150" s="92"/>
      <c r="O150" s="92">
        <f t="shared" ref="O150:O162" si="222">ROUND((F150/8*6)/3,0)*3</f>
        <v>972720</v>
      </c>
      <c r="P150" s="141">
        <v>5</v>
      </c>
      <c r="Q150" s="127"/>
      <c r="R150" s="127"/>
      <c r="S150" s="92">
        <f t="shared" ref="S150:S162" si="223">(F150-E150)*P150</f>
        <v>249420</v>
      </c>
      <c r="T150" s="93">
        <f t="shared" ref="T150:T162" si="224">(F150-E150)/E150</f>
        <v>4.0000769800717838E-2</v>
      </c>
      <c r="U150" s="10"/>
    </row>
    <row r="151" spans="1:21" ht="12" hidden="1" customHeight="1" x14ac:dyDescent="0.25">
      <c r="A151" s="4" t="s">
        <v>54</v>
      </c>
      <c r="B151" s="4"/>
      <c r="C151" s="122"/>
      <c r="D151" s="123"/>
      <c r="E151" s="132">
        <v>1265775</v>
      </c>
      <c r="F151" s="125">
        <f>ROUND($E151*(1+Summary!$C$4)/3,0)*3</f>
        <v>1316406</v>
      </c>
      <c r="G151" s="92">
        <f t="shared" si="217"/>
        <v>474666</v>
      </c>
      <c r="H151" s="92"/>
      <c r="I151" s="92">
        <f t="shared" si="218"/>
        <v>493653</v>
      </c>
      <c r="J151" s="92">
        <f t="shared" si="219"/>
        <v>791109</v>
      </c>
      <c r="K151" s="92"/>
      <c r="L151" s="92">
        <f t="shared" si="220"/>
        <v>822753</v>
      </c>
      <c r="M151" s="92">
        <f t="shared" si="221"/>
        <v>949332</v>
      </c>
      <c r="N151" s="92"/>
      <c r="O151" s="92">
        <f t="shared" si="222"/>
        <v>987306</v>
      </c>
      <c r="P151" s="141">
        <v>5</v>
      </c>
      <c r="Q151" s="127"/>
      <c r="R151" s="127"/>
      <c r="S151" s="92">
        <f t="shared" si="223"/>
        <v>253155</v>
      </c>
      <c r="T151" s="93">
        <f t="shared" si="224"/>
        <v>0.04</v>
      </c>
      <c r="U151" s="10"/>
    </row>
    <row r="152" spans="1:21" ht="12" hidden="1" customHeight="1" x14ac:dyDescent="0.25">
      <c r="A152" s="4" t="s">
        <v>3</v>
      </c>
      <c r="B152" s="4"/>
      <c r="C152" s="122"/>
      <c r="D152" s="123"/>
      <c r="E152" s="132">
        <v>1284774</v>
      </c>
      <c r="F152" s="125">
        <f>ROUND($E152*(1+Summary!$C$4)/3,0)*3</f>
        <v>1336164</v>
      </c>
      <c r="G152" s="92">
        <f t="shared" si="217"/>
        <v>481791</v>
      </c>
      <c r="H152" s="92"/>
      <c r="I152" s="92">
        <f t="shared" si="218"/>
        <v>501063</v>
      </c>
      <c r="J152" s="92">
        <f t="shared" si="219"/>
        <v>802983</v>
      </c>
      <c r="K152" s="92"/>
      <c r="L152" s="92">
        <f t="shared" si="220"/>
        <v>835104</v>
      </c>
      <c r="M152" s="92">
        <f t="shared" si="221"/>
        <v>963582</v>
      </c>
      <c r="N152" s="92"/>
      <c r="O152" s="92">
        <f t="shared" si="222"/>
        <v>1002123</v>
      </c>
      <c r="P152" s="141">
        <v>0</v>
      </c>
      <c r="Q152" s="127"/>
      <c r="R152" s="127"/>
      <c r="S152" s="92">
        <f t="shared" si="223"/>
        <v>0</v>
      </c>
      <c r="T152" s="93">
        <f t="shared" si="224"/>
        <v>3.9999252786871463E-2</v>
      </c>
      <c r="U152" s="10"/>
    </row>
    <row r="153" spans="1:21" ht="12" hidden="1" customHeight="1" x14ac:dyDescent="0.25">
      <c r="A153" s="4" t="s">
        <v>50</v>
      </c>
      <c r="B153" s="4"/>
      <c r="C153" s="122"/>
      <c r="D153" s="123"/>
      <c r="E153" s="132">
        <v>1304049</v>
      </c>
      <c r="F153" s="125">
        <f>ROUND($E153*(1+Summary!$C$4)/3,0)*3</f>
        <v>1356210</v>
      </c>
      <c r="G153" s="92">
        <f t="shared" si="217"/>
        <v>489018</v>
      </c>
      <c r="H153" s="92"/>
      <c r="I153" s="92">
        <f t="shared" si="218"/>
        <v>508578</v>
      </c>
      <c r="J153" s="92">
        <f t="shared" si="219"/>
        <v>815031</v>
      </c>
      <c r="K153" s="92"/>
      <c r="L153" s="92">
        <f t="shared" si="220"/>
        <v>847632</v>
      </c>
      <c r="M153" s="92">
        <f t="shared" si="221"/>
        <v>978036</v>
      </c>
      <c r="N153" s="92"/>
      <c r="O153" s="92">
        <f t="shared" si="222"/>
        <v>1017159</v>
      </c>
      <c r="P153" s="141">
        <v>3</v>
      </c>
      <c r="Q153" s="127"/>
      <c r="R153" s="127"/>
      <c r="S153" s="92">
        <f t="shared" si="223"/>
        <v>156483</v>
      </c>
      <c r="T153" s="93">
        <f t="shared" si="224"/>
        <v>3.9999263831343758E-2</v>
      </c>
      <c r="U153" s="10"/>
    </row>
    <row r="154" spans="1:21" ht="12" hidden="1" customHeight="1" x14ac:dyDescent="0.25">
      <c r="A154" s="4"/>
      <c r="B154" s="4"/>
      <c r="C154" s="122"/>
      <c r="D154" s="123"/>
      <c r="E154" s="132">
        <v>1323612</v>
      </c>
      <c r="F154" s="125">
        <f>ROUND($E154*(1+Summary!$C$4)/3,0)*3</f>
        <v>1376556</v>
      </c>
      <c r="G154" s="92">
        <f t="shared" si="217"/>
        <v>496356</v>
      </c>
      <c r="H154" s="92"/>
      <c r="I154" s="92">
        <f t="shared" si="218"/>
        <v>516210</v>
      </c>
      <c r="J154" s="92">
        <f t="shared" si="219"/>
        <v>827259</v>
      </c>
      <c r="K154" s="92"/>
      <c r="L154" s="92">
        <f t="shared" si="220"/>
        <v>860349</v>
      </c>
      <c r="M154" s="92">
        <f t="shared" si="221"/>
        <v>992709</v>
      </c>
      <c r="N154" s="92"/>
      <c r="O154" s="92">
        <f t="shared" si="222"/>
        <v>1032417</v>
      </c>
      <c r="P154" s="141">
        <v>1</v>
      </c>
      <c r="Q154" s="127"/>
      <c r="R154" s="127"/>
      <c r="S154" s="92">
        <f t="shared" si="223"/>
        <v>52944</v>
      </c>
      <c r="T154" s="93">
        <f t="shared" si="224"/>
        <v>3.999963735596232E-2</v>
      </c>
      <c r="U154" s="10"/>
    </row>
    <row r="155" spans="1:21" ht="12" hidden="1" customHeight="1" x14ac:dyDescent="0.25">
      <c r="A155" s="4"/>
      <c r="B155" s="4"/>
      <c r="C155" s="122"/>
      <c r="D155" s="123"/>
      <c r="E155" s="132">
        <v>1343469</v>
      </c>
      <c r="F155" s="125">
        <f>ROUND($E155*(1+Summary!$C$4)/3,0)*3</f>
        <v>1397208</v>
      </c>
      <c r="G155" s="92">
        <f t="shared" si="217"/>
        <v>503802</v>
      </c>
      <c r="H155" s="92"/>
      <c r="I155" s="92">
        <f t="shared" si="218"/>
        <v>523953</v>
      </c>
      <c r="J155" s="92">
        <f t="shared" si="219"/>
        <v>839667</v>
      </c>
      <c r="K155" s="92"/>
      <c r="L155" s="92">
        <f t="shared" si="220"/>
        <v>873255</v>
      </c>
      <c r="M155" s="92">
        <f t="shared" si="221"/>
        <v>1007601</v>
      </c>
      <c r="N155" s="92"/>
      <c r="O155" s="92">
        <f t="shared" si="222"/>
        <v>1047906</v>
      </c>
      <c r="P155" s="141">
        <v>0</v>
      </c>
      <c r="Q155" s="127"/>
      <c r="R155" s="127"/>
      <c r="S155" s="92">
        <f t="shared" si="223"/>
        <v>0</v>
      </c>
      <c r="T155" s="93">
        <f t="shared" si="224"/>
        <v>4.0000178642008118E-2</v>
      </c>
      <c r="U155" s="10"/>
    </row>
    <row r="156" spans="1:21" ht="12" hidden="1" customHeight="1" x14ac:dyDescent="0.25">
      <c r="A156" s="4"/>
      <c r="B156" s="4"/>
      <c r="C156" s="122"/>
      <c r="D156" s="123"/>
      <c r="E156" s="132">
        <v>1363617</v>
      </c>
      <c r="F156" s="125">
        <f>ROUND($E156*(1+Summary!$C$4)/3,0)*3</f>
        <v>1418163</v>
      </c>
      <c r="G156" s="92">
        <f t="shared" si="217"/>
        <v>511356</v>
      </c>
      <c r="H156" s="92"/>
      <c r="I156" s="92">
        <f t="shared" si="218"/>
        <v>531810</v>
      </c>
      <c r="J156" s="92">
        <f t="shared" si="219"/>
        <v>852261</v>
      </c>
      <c r="K156" s="92"/>
      <c r="L156" s="92">
        <f t="shared" si="220"/>
        <v>886353</v>
      </c>
      <c r="M156" s="92">
        <f t="shared" si="221"/>
        <v>1022712</v>
      </c>
      <c r="N156" s="92"/>
      <c r="O156" s="92">
        <f t="shared" si="222"/>
        <v>1063623</v>
      </c>
      <c r="P156" s="141">
        <v>4</v>
      </c>
      <c r="Q156" s="127"/>
      <c r="R156" s="127"/>
      <c r="S156" s="92">
        <f t="shared" si="223"/>
        <v>218184</v>
      </c>
      <c r="T156" s="93">
        <f t="shared" si="224"/>
        <v>4.0000968013745794E-2</v>
      </c>
      <c r="U156" s="10"/>
    </row>
    <row r="157" spans="1:21" ht="12" hidden="1" customHeight="1" x14ac:dyDescent="0.25">
      <c r="A157" s="4"/>
      <c r="B157" s="4"/>
      <c r="C157" s="122"/>
      <c r="D157" s="123"/>
      <c r="E157" s="132">
        <v>1384071</v>
      </c>
      <c r="F157" s="125">
        <f>ROUND($E157*(1+Summary!$C$4)/3,0)*3</f>
        <v>1439433</v>
      </c>
      <c r="G157" s="92">
        <f t="shared" si="217"/>
        <v>519027</v>
      </c>
      <c r="H157" s="92"/>
      <c r="I157" s="92">
        <f t="shared" si="218"/>
        <v>539787</v>
      </c>
      <c r="J157" s="92">
        <f t="shared" si="219"/>
        <v>865044</v>
      </c>
      <c r="K157" s="92"/>
      <c r="L157" s="92">
        <f t="shared" si="220"/>
        <v>899646</v>
      </c>
      <c r="M157" s="92">
        <f t="shared" si="221"/>
        <v>1038054</v>
      </c>
      <c r="N157" s="92"/>
      <c r="O157" s="92">
        <f t="shared" si="222"/>
        <v>1079574</v>
      </c>
      <c r="P157" s="141">
        <v>1</v>
      </c>
      <c r="Q157" s="127"/>
      <c r="R157" s="127"/>
      <c r="S157" s="92">
        <f t="shared" si="223"/>
        <v>55362</v>
      </c>
      <c r="T157" s="93">
        <f t="shared" si="224"/>
        <v>3.9999393094718408E-2</v>
      </c>
      <c r="U157" s="10"/>
    </row>
    <row r="158" spans="1:21" ht="12" hidden="1" customHeight="1" x14ac:dyDescent="0.25">
      <c r="A158" s="4"/>
      <c r="B158" s="4"/>
      <c r="C158" s="122"/>
      <c r="D158" s="123"/>
      <c r="E158" s="132">
        <v>1404837</v>
      </c>
      <c r="F158" s="125">
        <f>ROUND($E158*(1+Summary!$C$4)/3,0)*3</f>
        <v>1461030</v>
      </c>
      <c r="G158" s="92">
        <f t="shared" si="217"/>
        <v>526815</v>
      </c>
      <c r="H158" s="92"/>
      <c r="I158" s="92">
        <f t="shared" si="218"/>
        <v>547887</v>
      </c>
      <c r="J158" s="92">
        <f t="shared" si="219"/>
        <v>878022</v>
      </c>
      <c r="K158" s="92"/>
      <c r="L158" s="92">
        <f t="shared" si="220"/>
        <v>913143</v>
      </c>
      <c r="M158" s="92">
        <f t="shared" si="221"/>
        <v>1053627</v>
      </c>
      <c r="N158" s="92"/>
      <c r="O158" s="92">
        <f t="shared" si="222"/>
        <v>1095774</v>
      </c>
      <c r="P158" s="141">
        <v>3</v>
      </c>
      <c r="Q158" s="127"/>
      <c r="R158" s="127"/>
      <c r="S158" s="92">
        <f t="shared" si="223"/>
        <v>168579</v>
      </c>
      <c r="T158" s="93">
        <f t="shared" si="224"/>
        <v>3.9999658323349965E-2</v>
      </c>
      <c r="U158" s="10"/>
    </row>
    <row r="159" spans="1:21" ht="12" hidden="1" customHeight="1" x14ac:dyDescent="0.25">
      <c r="A159" s="4"/>
      <c r="B159" s="4"/>
      <c r="C159" s="122"/>
      <c r="D159" s="123"/>
      <c r="E159" s="132">
        <v>1425906</v>
      </c>
      <c r="F159" s="125">
        <f>ROUND($E159*(1+Summary!$C$4)/3,0)*3</f>
        <v>1482942</v>
      </c>
      <c r="G159" s="92">
        <f t="shared" si="217"/>
        <v>534714</v>
      </c>
      <c r="H159" s="92"/>
      <c r="I159" s="92">
        <f t="shared" si="218"/>
        <v>556104</v>
      </c>
      <c r="J159" s="92">
        <f t="shared" si="219"/>
        <v>891192</v>
      </c>
      <c r="K159" s="92"/>
      <c r="L159" s="92">
        <f t="shared" si="220"/>
        <v>926838</v>
      </c>
      <c r="M159" s="92">
        <f t="shared" si="221"/>
        <v>1069431</v>
      </c>
      <c r="N159" s="92"/>
      <c r="O159" s="92">
        <f t="shared" si="222"/>
        <v>1112208</v>
      </c>
      <c r="P159" s="141">
        <v>3</v>
      </c>
      <c r="Q159" s="127"/>
      <c r="R159" s="127"/>
      <c r="S159" s="92">
        <f t="shared" si="223"/>
        <v>171108</v>
      </c>
      <c r="T159" s="93">
        <f t="shared" si="224"/>
        <v>3.9999831685959664E-2</v>
      </c>
      <c r="U159" s="10"/>
    </row>
    <row r="160" spans="1:21" ht="12" hidden="1" customHeight="1" x14ac:dyDescent="0.25">
      <c r="A160" s="4"/>
      <c r="B160" s="4"/>
      <c r="C160" s="122"/>
      <c r="D160" s="123"/>
      <c r="E160" s="132">
        <v>1447302</v>
      </c>
      <c r="F160" s="125">
        <f>ROUND($E160*(1+Summary!$C$4)/3,0)*3</f>
        <v>1505193</v>
      </c>
      <c r="G160" s="92">
        <f t="shared" si="217"/>
        <v>542739</v>
      </c>
      <c r="H160" s="92"/>
      <c r="I160" s="92">
        <f t="shared" si="218"/>
        <v>564447</v>
      </c>
      <c r="J160" s="92">
        <f t="shared" si="219"/>
        <v>904563</v>
      </c>
      <c r="K160" s="92"/>
      <c r="L160" s="92">
        <f t="shared" si="220"/>
        <v>940746</v>
      </c>
      <c r="M160" s="92">
        <f t="shared" si="221"/>
        <v>1085478</v>
      </c>
      <c r="N160" s="92"/>
      <c r="O160" s="92">
        <f t="shared" si="222"/>
        <v>1128894</v>
      </c>
      <c r="P160" s="141">
        <v>1</v>
      </c>
      <c r="Q160" s="127"/>
      <c r="R160" s="127"/>
      <c r="S160" s="92">
        <f t="shared" si="223"/>
        <v>57891</v>
      </c>
      <c r="T160" s="93">
        <f t="shared" si="224"/>
        <v>3.9999253783937282E-2</v>
      </c>
      <c r="U160" s="10"/>
    </row>
    <row r="161" spans="1:21" ht="12" hidden="1" customHeight="1" x14ac:dyDescent="0.25">
      <c r="A161" s="4"/>
      <c r="B161" s="4"/>
      <c r="C161" s="122"/>
      <c r="D161" s="123"/>
      <c r="E161" s="132">
        <v>1469004</v>
      </c>
      <c r="F161" s="125">
        <f>ROUND($E161*(1+Summary!$C$4)/3,0)*3</f>
        <v>1527765</v>
      </c>
      <c r="G161" s="92">
        <f t="shared" si="217"/>
        <v>550878</v>
      </c>
      <c r="H161" s="92"/>
      <c r="I161" s="92">
        <f t="shared" si="218"/>
        <v>572913</v>
      </c>
      <c r="J161" s="92">
        <f t="shared" si="219"/>
        <v>918129</v>
      </c>
      <c r="K161" s="92"/>
      <c r="L161" s="92">
        <f t="shared" si="220"/>
        <v>954852</v>
      </c>
      <c r="M161" s="92">
        <f t="shared" si="221"/>
        <v>1101753</v>
      </c>
      <c r="N161" s="92"/>
      <c r="O161" s="92">
        <f t="shared" si="222"/>
        <v>1145823</v>
      </c>
      <c r="P161" s="141">
        <v>2</v>
      </c>
      <c r="Q161" s="127"/>
      <c r="R161" s="127"/>
      <c r="S161" s="92">
        <f t="shared" si="223"/>
        <v>117522</v>
      </c>
      <c r="T161" s="93">
        <f t="shared" si="224"/>
        <v>4.0000571816005949E-2</v>
      </c>
      <c r="U161" s="10"/>
    </row>
    <row r="162" spans="1:21" ht="12" hidden="1" customHeight="1" x14ac:dyDescent="0.25">
      <c r="A162" s="4"/>
      <c r="B162" s="4"/>
      <c r="C162" s="122"/>
      <c r="D162" s="123"/>
      <c r="E162" s="142">
        <v>1491045</v>
      </c>
      <c r="F162" s="125">
        <f>ROUND($E162*(1+Summary!$C$4)/3,0)*3</f>
        <v>1550688</v>
      </c>
      <c r="G162" s="92">
        <f t="shared" si="217"/>
        <v>559143</v>
      </c>
      <c r="H162" s="92"/>
      <c r="I162" s="92">
        <f t="shared" si="218"/>
        <v>581508</v>
      </c>
      <c r="J162" s="92">
        <f t="shared" si="219"/>
        <v>931902</v>
      </c>
      <c r="K162" s="92"/>
      <c r="L162" s="92">
        <f t="shared" si="220"/>
        <v>969180</v>
      </c>
      <c r="M162" s="92">
        <f t="shared" si="221"/>
        <v>1118283</v>
      </c>
      <c r="N162" s="92"/>
      <c r="O162" s="92">
        <f t="shared" si="222"/>
        <v>1163016</v>
      </c>
      <c r="P162" s="141">
        <v>2</v>
      </c>
      <c r="Q162" s="127"/>
      <c r="R162" s="127"/>
      <c r="S162" s="92">
        <f t="shared" si="223"/>
        <v>119286</v>
      </c>
      <c r="T162" s="93">
        <f t="shared" si="224"/>
        <v>4.0000804804683966E-2</v>
      </c>
      <c r="U162" s="10"/>
    </row>
    <row r="163" spans="1:21" ht="12" hidden="1" customHeight="1" x14ac:dyDescent="0.25">
      <c r="A163" s="4"/>
      <c r="B163" s="4"/>
      <c r="C163" s="122"/>
      <c r="D163" s="123"/>
      <c r="E163" s="129" t="s">
        <v>61</v>
      </c>
      <c r="F163" s="130">
        <f>(F165-F162)/F162</f>
        <v>1.7131105676964031E-2</v>
      </c>
      <c r="G163" s="92"/>
      <c r="H163" s="92"/>
      <c r="I163" s="92"/>
      <c r="J163" s="92"/>
      <c r="K163" s="92"/>
      <c r="L163" s="92"/>
      <c r="M163" s="92"/>
      <c r="N163" s="92"/>
      <c r="O163" s="92"/>
      <c r="P163" s="20"/>
      <c r="Q163" s="92"/>
      <c r="R163" s="92"/>
      <c r="S163" s="92"/>
      <c r="T163" s="93"/>
      <c r="U163" s="10"/>
    </row>
    <row r="164" spans="1:21" ht="12" hidden="1" customHeight="1" x14ac:dyDescent="0.25">
      <c r="A164" s="4"/>
      <c r="B164" s="4"/>
      <c r="C164" s="122"/>
      <c r="D164" s="123"/>
      <c r="E164" s="108"/>
      <c r="F164" s="125"/>
      <c r="G164" s="92"/>
      <c r="H164" s="92"/>
      <c r="I164" s="92"/>
      <c r="J164" s="92"/>
      <c r="K164" s="92"/>
      <c r="L164" s="92"/>
      <c r="M164" s="92"/>
      <c r="N164" s="92"/>
      <c r="O164" s="92"/>
      <c r="P164" s="20"/>
      <c r="Q164" s="92"/>
      <c r="R164" s="92"/>
      <c r="S164" s="92"/>
      <c r="T164" s="93"/>
      <c r="U164" s="10"/>
    </row>
    <row r="165" spans="1:21" ht="12" hidden="1" customHeight="1" x14ac:dyDescent="0.25">
      <c r="A165" s="4" t="s">
        <v>55</v>
      </c>
      <c r="B165" s="4"/>
      <c r="C165" s="122"/>
      <c r="D165" s="123"/>
      <c r="E165" s="132">
        <v>1516590</v>
      </c>
      <c r="F165" s="125">
        <f>ROUND($E165*(1+Summary!$C$5)/3,0)*3</f>
        <v>1577253</v>
      </c>
      <c r="G165" s="92">
        <f t="shared" ref="G165:G173" si="225">ROUND((E165/8*3)/3,0)*3</f>
        <v>568722</v>
      </c>
      <c r="H165" s="92"/>
      <c r="I165" s="92">
        <f t="shared" ref="I165:I173" si="226">ROUND((F165/8*3)/3,0)*3</f>
        <v>591471</v>
      </c>
      <c r="J165" s="92">
        <f t="shared" ref="J165:J173" si="227">ROUND((E165/8*5)/3,0)*3</f>
        <v>947868</v>
      </c>
      <c r="K165" s="92"/>
      <c r="L165" s="92">
        <f t="shared" ref="L165:L173" si="228">ROUND((F165/8*5)/3,0)*3</f>
        <v>985782</v>
      </c>
      <c r="M165" s="92">
        <f t="shared" ref="M165:M173" si="229">ROUND((E165/8*6)/3,0)*3</f>
        <v>1137444</v>
      </c>
      <c r="N165" s="92"/>
      <c r="O165" s="92">
        <f t="shared" ref="O165:O173" si="230">ROUND((F165/8*6)/3,0)*3</f>
        <v>1182939</v>
      </c>
      <c r="P165" s="141">
        <v>2</v>
      </c>
      <c r="Q165" s="127"/>
      <c r="R165" s="127"/>
      <c r="S165" s="92">
        <f t="shared" ref="S165:S173" si="231">(F165-E165)*P165</f>
        <v>121326</v>
      </c>
      <c r="T165" s="93">
        <f t="shared" ref="T165:T173" si="232">(F165-E165)/E165</f>
        <v>3.9999604375605798E-2</v>
      </c>
      <c r="U165" s="10"/>
    </row>
    <row r="166" spans="1:21" ht="12" hidden="1" customHeight="1" x14ac:dyDescent="0.25">
      <c r="A166" s="4" t="s">
        <v>56</v>
      </c>
      <c r="B166" s="4"/>
      <c r="C166" s="122"/>
      <c r="D166" s="123"/>
      <c r="E166" s="132">
        <v>1539339</v>
      </c>
      <c r="F166" s="125">
        <f>ROUND($E166*(1+Summary!$C$5)/3,0)*3</f>
        <v>1600914</v>
      </c>
      <c r="G166" s="92">
        <f t="shared" si="225"/>
        <v>577251</v>
      </c>
      <c r="H166" s="92"/>
      <c r="I166" s="92">
        <f t="shared" si="226"/>
        <v>600342</v>
      </c>
      <c r="J166" s="92">
        <f t="shared" si="227"/>
        <v>962088</v>
      </c>
      <c r="K166" s="92"/>
      <c r="L166" s="92">
        <f t="shared" si="228"/>
        <v>1000572</v>
      </c>
      <c r="M166" s="92">
        <f t="shared" si="229"/>
        <v>1154505</v>
      </c>
      <c r="N166" s="92"/>
      <c r="O166" s="92">
        <f t="shared" si="230"/>
        <v>1200687</v>
      </c>
      <c r="P166" s="141">
        <v>5</v>
      </c>
      <c r="Q166" s="127"/>
      <c r="R166" s="127"/>
      <c r="S166" s="92">
        <f t="shared" si="231"/>
        <v>307875</v>
      </c>
      <c r="T166" s="93">
        <f t="shared" si="232"/>
        <v>4.0000935466456708E-2</v>
      </c>
      <c r="U166" s="10"/>
    </row>
    <row r="167" spans="1:21" ht="12" hidden="1" customHeight="1" x14ac:dyDescent="0.25">
      <c r="A167" s="4" t="s">
        <v>21</v>
      </c>
      <c r="B167" s="4"/>
      <c r="C167" s="122"/>
      <c r="D167" s="123"/>
      <c r="E167" s="132">
        <v>1562427</v>
      </c>
      <c r="F167" s="125">
        <f>ROUND($E167*(1+Summary!$C$5)/3,0)*3</f>
        <v>1624923</v>
      </c>
      <c r="G167" s="92">
        <f t="shared" si="225"/>
        <v>585909</v>
      </c>
      <c r="H167" s="92"/>
      <c r="I167" s="92">
        <f t="shared" si="226"/>
        <v>609345</v>
      </c>
      <c r="J167" s="92">
        <f t="shared" si="227"/>
        <v>976518</v>
      </c>
      <c r="K167" s="92"/>
      <c r="L167" s="92">
        <f t="shared" si="228"/>
        <v>1015578</v>
      </c>
      <c r="M167" s="92">
        <f t="shared" si="229"/>
        <v>1171821</v>
      </c>
      <c r="N167" s="92"/>
      <c r="O167" s="92">
        <f t="shared" si="230"/>
        <v>1218693</v>
      </c>
      <c r="P167" s="141">
        <v>0</v>
      </c>
      <c r="Q167" s="127"/>
      <c r="R167" s="127"/>
      <c r="S167" s="92">
        <f t="shared" si="231"/>
        <v>0</v>
      </c>
      <c r="T167" s="93">
        <f t="shared" si="232"/>
        <v>3.9999308767705626E-2</v>
      </c>
      <c r="U167" s="10"/>
    </row>
    <row r="168" spans="1:21" ht="12" hidden="1" customHeight="1" x14ac:dyDescent="0.25">
      <c r="A168" s="4"/>
      <c r="B168" s="4"/>
      <c r="C168" s="122"/>
      <c r="D168" s="123"/>
      <c r="E168" s="132">
        <v>1585878</v>
      </c>
      <c r="F168" s="125">
        <f>ROUND($E168*(1+Summary!$C$5)/3,0)*3</f>
        <v>1649313</v>
      </c>
      <c r="G168" s="92">
        <f t="shared" si="225"/>
        <v>594705</v>
      </c>
      <c r="H168" s="92"/>
      <c r="I168" s="92">
        <f t="shared" si="226"/>
        <v>618492</v>
      </c>
      <c r="J168" s="92">
        <f t="shared" si="227"/>
        <v>991173</v>
      </c>
      <c r="K168" s="92"/>
      <c r="L168" s="92">
        <f t="shared" si="228"/>
        <v>1030821</v>
      </c>
      <c r="M168" s="92">
        <f t="shared" si="229"/>
        <v>1189410</v>
      </c>
      <c r="N168" s="92"/>
      <c r="O168" s="92">
        <f t="shared" si="230"/>
        <v>1236984</v>
      </c>
      <c r="P168" s="141">
        <v>0</v>
      </c>
      <c r="Q168" s="127"/>
      <c r="R168" s="127"/>
      <c r="S168" s="92">
        <f t="shared" si="231"/>
        <v>0</v>
      </c>
      <c r="T168" s="93">
        <f t="shared" si="232"/>
        <v>3.9999924332136519E-2</v>
      </c>
      <c r="U168" s="10"/>
    </row>
    <row r="169" spans="1:21" ht="12" hidden="1" customHeight="1" x14ac:dyDescent="0.25">
      <c r="A169" s="4"/>
      <c r="B169" s="4"/>
      <c r="C169" s="122"/>
      <c r="D169" s="123"/>
      <c r="E169" s="132">
        <v>1609650</v>
      </c>
      <c r="F169" s="125">
        <f>ROUND($E169*(1+Summary!$C$5)/3,0)*3</f>
        <v>1674036</v>
      </c>
      <c r="G169" s="92">
        <f t="shared" si="225"/>
        <v>603618</v>
      </c>
      <c r="H169" s="92"/>
      <c r="I169" s="92">
        <f t="shared" si="226"/>
        <v>627765</v>
      </c>
      <c r="J169" s="92">
        <f t="shared" si="227"/>
        <v>1006032</v>
      </c>
      <c r="K169" s="92"/>
      <c r="L169" s="92">
        <f t="shared" si="228"/>
        <v>1046274</v>
      </c>
      <c r="M169" s="92">
        <f t="shared" si="229"/>
        <v>1207239</v>
      </c>
      <c r="N169" s="92"/>
      <c r="O169" s="92">
        <f t="shared" si="230"/>
        <v>1255527</v>
      </c>
      <c r="P169" s="141">
        <v>0</v>
      </c>
      <c r="Q169" s="127"/>
      <c r="R169" s="127"/>
      <c r="S169" s="92">
        <f t="shared" si="231"/>
        <v>0</v>
      </c>
      <c r="T169" s="93">
        <f t="shared" si="232"/>
        <v>0.04</v>
      </c>
      <c r="U169" s="10"/>
    </row>
    <row r="170" spans="1:21" ht="12" hidden="1" customHeight="1" x14ac:dyDescent="0.25">
      <c r="A170" s="4"/>
      <c r="B170" s="4"/>
      <c r="C170" s="122"/>
      <c r="D170" s="123"/>
      <c r="E170" s="132">
        <v>1633812</v>
      </c>
      <c r="F170" s="125">
        <f>ROUND($E170*(1+Summary!$C$5)/3,0)*3</f>
        <v>1699164</v>
      </c>
      <c r="G170" s="92">
        <f t="shared" si="225"/>
        <v>612681</v>
      </c>
      <c r="H170" s="92"/>
      <c r="I170" s="92">
        <f t="shared" si="226"/>
        <v>637188</v>
      </c>
      <c r="J170" s="92">
        <f t="shared" si="227"/>
        <v>1021134</v>
      </c>
      <c r="K170" s="92"/>
      <c r="L170" s="92">
        <f t="shared" si="228"/>
        <v>1061979</v>
      </c>
      <c r="M170" s="92">
        <f t="shared" si="229"/>
        <v>1225359</v>
      </c>
      <c r="N170" s="92"/>
      <c r="O170" s="92">
        <f t="shared" si="230"/>
        <v>1274373</v>
      </c>
      <c r="P170" s="141">
        <v>2</v>
      </c>
      <c r="Q170" s="127"/>
      <c r="R170" s="127"/>
      <c r="S170" s="92">
        <f t="shared" si="231"/>
        <v>130704</v>
      </c>
      <c r="T170" s="93">
        <f t="shared" si="232"/>
        <v>3.9999706208547862E-2</v>
      </c>
      <c r="U170" s="10"/>
    </row>
    <row r="171" spans="1:21" ht="12" hidden="1" customHeight="1" x14ac:dyDescent="0.25">
      <c r="A171" s="4"/>
      <c r="B171" s="4"/>
      <c r="C171" s="122"/>
      <c r="D171" s="123"/>
      <c r="E171" s="132">
        <v>1658316</v>
      </c>
      <c r="F171" s="125">
        <f>ROUND($E171*(1+Summary!$C$5)/3,0)*3</f>
        <v>1724649</v>
      </c>
      <c r="G171" s="92">
        <f t="shared" si="225"/>
        <v>621870</v>
      </c>
      <c r="H171" s="92"/>
      <c r="I171" s="92">
        <f t="shared" si="226"/>
        <v>646743</v>
      </c>
      <c r="J171" s="92">
        <f t="shared" si="227"/>
        <v>1036449</v>
      </c>
      <c r="K171" s="92"/>
      <c r="L171" s="92">
        <f t="shared" si="228"/>
        <v>1077906</v>
      </c>
      <c r="M171" s="92">
        <f t="shared" si="229"/>
        <v>1243737</v>
      </c>
      <c r="N171" s="92"/>
      <c r="O171" s="92">
        <f t="shared" si="230"/>
        <v>1293486</v>
      </c>
      <c r="P171" s="141">
        <v>0</v>
      </c>
      <c r="Q171" s="127"/>
      <c r="R171" s="127"/>
      <c r="S171" s="92">
        <f t="shared" si="231"/>
        <v>0</v>
      </c>
      <c r="T171" s="93">
        <f t="shared" si="232"/>
        <v>4.0000217087696195E-2</v>
      </c>
      <c r="U171" s="10"/>
    </row>
    <row r="172" spans="1:21" ht="12" hidden="1" customHeight="1" x14ac:dyDescent="0.25">
      <c r="A172" s="4"/>
      <c r="B172" s="4"/>
      <c r="C172" s="122"/>
      <c r="D172" s="123"/>
      <c r="E172" s="132">
        <v>1683195</v>
      </c>
      <c r="F172" s="125">
        <f>ROUND($E172*(1+Summary!$C$5)/3,0)*3</f>
        <v>1750524</v>
      </c>
      <c r="G172" s="92">
        <f t="shared" si="225"/>
        <v>631197</v>
      </c>
      <c r="H172" s="92"/>
      <c r="I172" s="92">
        <f t="shared" si="226"/>
        <v>656448</v>
      </c>
      <c r="J172" s="92">
        <f t="shared" si="227"/>
        <v>1051998</v>
      </c>
      <c r="K172" s="92"/>
      <c r="L172" s="92">
        <f t="shared" si="228"/>
        <v>1094079</v>
      </c>
      <c r="M172" s="92">
        <f t="shared" si="229"/>
        <v>1262397</v>
      </c>
      <c r="N172" s="92"/>
      <c r="O172" s="92">
        <f t="shared" si="230"/>
        <v>1312893</v>
      </c>
      <c r="P172" s="141">
        <v>1</v>
      </c>
      <c r="Q172" s="127"/>
      <c r="R172" s="127"/>
      <c r="S172" s="92">
        <f t="shared" si="231"/>
        <v>67329</v>
      </c>
      <c r="T172" s="93">
        <f t="shared" si="232"/>
        <v>4.0000712929874435E-2</v>
      </c>
      <c r="U172" s="10"/>
    </row>
    <row r="173" spans="1:21" ht="12" hidden="1" customHeight="1" x14ac:dyDescent="0.25">
      <c r="A173" s="4"/>
      <c r="B173" s="4"/>
      <c r="C173" s="122"/>
      <c r="D173" s="123"/>
      <c r="E173" s="132">
        <v>1708446</v>
      </c>
      <c r="F173" s="125">
        <f>ROUND($E173*(1+Summary!$C$5)/3,0)*3</f>
        <v>1776783</v>
      </c>
      <c r="G173" s="92">
        <f t="shared" si="225"/>
        <v>640668</v>
      </c>
      <c r="H173" s="92"/>
      <c r="I173" s="92">
        <f t="shared" si="226"/>
        <v>666294</v>
      </c>
      <c r="J173" s="92">
        <f t="shared" si="227"/>
        <v>1067778</v>
      </c>
      <c r="K173" s="92"/>
      <c r="L173" s="92">
        <f t="shared" si="228"/>
        <v>1110489</v>
      </c>
      <c r="M173" s="92">
        <f t="shared" si="229"/>
        <v>1281336</v>
      </c>
      <c r="N173" s="92"/>
      <c r="O173" s="92">
        <f t="shared" si="230"/>
        <v>1332588</v>
      </c>
      <c r="P173" s="141">
        <v>0</v>
      </c>
      <c r="Q173" s="127"/>
      <c r="R173" s="127"/>
      <c r="S173" s="92">
        <f t="shared" si="231"/>
        <v>0</v>
      </c>
      <c r="T173" s="93">
        <f t="shared" si="232"/>
        <v>3.9999508325109484E-2</v>
      </c>
      <c r="U173" s="10"/>
    </row>
    <row r="174" spans="1:21" ht="12" hidden="1" customHeight="1" x14ac:dyDescent="0.25">
      <c r="A174" s="4"/>
      <c r="B174" s="4"/>
      <c r="C174" s="122"/>
      <c r="D174" s="123"/>
      <c r="E174" s="129" t="s">
        <v>61</v>
      </c>
      <c r="F174" s="130">
        <f>(F176-F173)/F173</f>
        <v>0.15428164272170547</v>
      </c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3"/>
      <c r="U174" s="10"/>
    </row>
    <row r="175" spans="1:21" ht="12" hidden="1" customHeight="1" x14ac:dyDescent="0.25">
      <c r="A175" s="4"/>
      <c r="B175" s="4"/>
      <c r="C175" s="122"/>
      <c r="D175" s="123"/>
      <c r="E175" s="108"/>
      <c r="F175" s="125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3"/>
      <c r="U175" s="10"/>
    </row>
    <row r="176" spans="1:21" ht="12" hidden="1" customHeight="1" x14ac:dyDescent="0.25">
      <c r="A176" s="4" t="s">
        <v>58</v>
      </c>
      <c r="B176" s="4"/>
      <c r="C176" s="122"/>
      <c r="D176" s="123"/>
      <c r="E176" s="132">
        <v>1972026</v>
      </c>
      <c r="F176" s="125">
        <f>ROUND($E176*(1+Summary!$C$6)/3,0)*3</f>
        <v>2050908</v>
      </c>
      <c r="G176" s="92">
        <f t="shared" ref="G176:G184" si="233">ROUND((E176/8*3)/3,0)*3</f>
        <v>739509</v>
      </c>
      <c r="H176" s="92"/>
      <c r="I176" s="92">
        <f t="shared" ref="I176:I184" si="234">ROUND((F176/8*3)/3,0)*3</f>
        <v>769092</v>
      </c>
      <c r="J176" s="92">
        <f t="shared" ref="J176:J184" si="235">ROUND((E176/8*5)/3,0)*3</f>
        <v>1232517</v>
      </c>
      <c r="K176" s="92"/>
      <c r="L176" s="92">
        <f t="shared" ref="L176:L184" si="236">ROUND((F176/8*5)/3,0)*3</f>
        <v>1281819</v>
      </c>
      <c r="M176" s="92">
        <f t="shared" ref="M176:M184" si="237">ROUND((E176/8*6)/3,0)*3</f>
        <v>1479021</v>
      </c>
      <c r="N176" s="92"/>
      <c r="O176" s="92">
        <f t="shared" ref="O176:O184" si="238">ROUND((F176/8*6)/3,0)*3</f>
        <v>1538181</v>
      </c>
      <c r="P176" s="141"/>
      <c r="Q176" s="127"/>
      <c r="R176" s="127"/>
      <c r="S176" s="92">
        <f t="shared" ref="S176:S184" si="239">(F176-E176)*P176</f>
        <v>0</v>
      </c>
      <c r="T176" s="93">
        <f t="shared" ref="T176:T184" si="240">(F176-E176)/E176</f>
        <v>4.0000486808997447E-2</v>
      </c>
      <c r="U176" s="10"/>
    </row>
    <row r="177" spans="1:21" ht="12" hidden="1" customHeight="1" x14ac:dyDescent="0.25">
      <c r="A177" s="4" t="s">
        <v>59</v>
      </c>
      <c r="B177" s="4"/>
      <c r="C177" s="122"/>
      <c r="D177" s="123"/>
      <c r="E177" s="132">
        <v>2001612</v>
      </c>
      <c r="F177" s="125">
        <f>ROUND($E177*(1+Summary!$C$6)/3,0)*3</f>
        <v>2081676</v>
      </c>
      <c r="G177" s="92">
        <f t="shared" si="233"/>
        <v>750606</v>
      </c>
      <c r="H177" s="92"/>
      <c r="I177" s="92">
        <f t="shared" si="234"/>
        <v>780630</v>
      </c>
      <c r="J177" s="92">
        <f t="shared" si="235"/>
        <v>1251009</v>
      </c>
      <c r="K177" s="92"/>
      <c r="L177" s="92">
        <f t="shared" si="236"/>
        <v>1301049</v>
      </c>
      <c r="M177" s="92">
        <f t="shared" si="237"/>
        <v>1501209</v>
      </c>
      <c r="N177" s="92"/>
      <c r="O177" s="92">
        <f t="shared" si="238"/>
        <v>1561257</v>
      </c>
      <c r="P177" s="141"/>
      <c r="Q177" s="127"/>
      <c r="R177" s="127"/>
      <c r="S177" s="92">
        <f t="shared" si="239"/>
        <v>0</v>
      </c>
      <c r="T177" s="93">
        <f t="shared" si="240"/>
        <v>3.999976019328421E-2</v>
      </c>
      <c r="U177" s="10"/>
    </row>
    <row r="178" spans="1:21" ht="12" hidden="1" customHeight="1" x14ac:dyDescent="0.25">
      <c r="A178" s="4" t="s">
        <v>5</v>
      </c>
      <c r="B178" s="4"/>
      <c r="C178" s="122"/>
      <c r="D178" s="123"/>
      <c r="E178" s="132">
        <v>2031639</v>
      </c>
      <c r="F178" s="125">
        <f>ROUND($E178*(1+Summary!$C$6)/3,0)*3</f>
        <v>2112906</v>
      </c>
      <c r="G178" s="92">
        <f t="shared" si="233"/>
        <v>761865</v>
      </c>
      <c r="H178" s="92"/>
      <c r="I178" s="92">
        <f t="shared" si="234"/>
        <v>792339</v>
      </c>
      <c r="J178" s="92">
        <f t="shared" si="235"/>
        <v>1269774</v>
      </c>
      <c r="K178" s="92"/>
      <c r="L178" s="92">
        <f t="shared" si="236"/>
        <v>1320567</v>
      </c>
      <c r="M178" s="92">
        <f t="shared" si="237"/>
        <v>1523730</v>
      </c>
      <c r="N178" s="92"/>
      <c r="O178" s="92">
        <f t="shared" si="238"/>
        <v>1584681</v>
      </c>
      <c r="P178" s="141"/>
      <c r="Q178" s="127"/>
      <c r="R178" s="127"/>
      <c r="S178" s="92">
        <f t="shared" si="239"/>
        <v>0</v>
      </c>
      <c r="T178" s="93">
        <f t="shared" si="240"/>
        <v>4.0000708787338697E-2</v>
      </c>
      <c r="U178" s="10"/>
    </row>
    <row r="179" spans="1:21" ht="12" hidden="1" customHeight="1" x14ac:dyDescent="0.25">
      <c r="A179" s="4"/>
      <c r="B179" s="4"/>
      <c r="C179" s="122"/>
      <c r="D179" s="123"/>
      <c r="E179" s="132">
        <v>2062113</v>
      </c>
      <c r="F179" s="125">
        <f>ROUND($E179*(1+Summary!$C$6)/3,0)*3</f>
        <v>2144598</v>
      </c>
      <c r="G179" s="92">
        <f t="shared" si="233"/>
        <v>773292</v>
      </c>
      <c r="H179" s="92"/>
      <c r="I179" s="92">
        <f t="shared" si="234"/>
        <v>804225</v>
      </c>
      <c r="J179" s="92">
        <f t="shared" si="235"/>
        <v>1288821</v>
      </c>
      <c r="K179" s="92"/>
      <c r="L179" s="92">
        <f t="shared" si="236"/>
        <v>1340373</v>
      </c>
      <c r="M179" s="92">
        <f t="shared" si="237"/>
        <v>1546584</v>
      </c>
      <c r="N179" s="92"/>
      <c r="O179" s="92">
        <f t="shared" si="238"/>
        <v>1608450</v>
      </c>
      <c r="P179" s="141"/>
      <c r="Q179" s="127"/>
      <c r="R179" s="127"/>
      <c r="S179" s="92">
        <f t="shared" si="239"/>
        <v>0</v>
      </c>
      <c r="T179" s="93">
        <f t="shared" si="240"/>
        <v>4.0000232770949024E-2</v>
      </c>
      <c r="U179" s="10"/>
    </row>
    <row r="180" spans="1:21" ht="12" hidden="1" customHeight="1" x14ac:dyDescent="0.25">
      <c r="A180" s="4"/>
      <c r="B180" s="4"/>
      <c r="C180" s="122"/>
      <c r="D180" s="123"/>
      <c r="E180" s="132">
        <v>2093046</v>
      </c>
      <c r="F180" s="125">
        <f>ROUND($E180*(1+Summary!$C$6)/3,0)*3</f>
        <v>2176767</v>
      </c>
      <c r="G180" s="92">
        <f t="shared" si="233"/>
        <v>784893</v>
      </c>
      <c r="H180" s="92"/>
      <c r="I180" s="92">
        <f t="shared" si="234"/>
        <v>816288</v>
      </c>
      <c r="J180" s="92">
        <f t="shared" si="235"/>
        <v>1308153</v>
      </c>
      <c r="K180" s="92"/>
      <c r="L180" s="92">
        <f t="shared" si="236"/>
        <v>1360479</v>
      </c>
      <c r="M180" s="92">
        <f t="shared" si="237"/>
        <v>1569786</v>
      </c>
      <c r="N180" s="92"/>
      <c r="O180" s="92">
        <f t="shared" si="238"/>
        <v>1632576</v>
      </c>
      <c r="P180" s="141"/>
      <c r="Q180" s="127"/>
      <c r="R180" s="127"/>
      <c r="S180" s="92">
        <f t="shared" si="239"/>
        <v>0</v>
      </c>
      <c r="T180" s="93">
        <f t="shared" si="240"/>
        <v>3.9999598671027772E-2</v>
      </c>
      <c r="U180" s="10"/>
    </row>
    <row r="181" spans="1:21" ht="12" hidden="1" customHeight="1" x14ac:dyDescent="0.25">
      <c r="A181" s="4"/>
      <c r="B181" s="4"/>
      <c r="C181" s="122"/>
      <c r="D181" s="123"/>
      <c r="E181" s="132">
        <v>2124444</v>
      </c>
      <c r="F181" s="125">
        <f>ROUND($E181*(1+Summary!$C$6)/3,0)*3</f>
        <v>2209422</v>
      </c>
      <c r="G181" s="92">
        <f t="shared" si="233"/>
        <v>796668</v>
      </c>
      <c r="H181" s="92"/>
      <c r="I181" s="92">
        <f t="shared" si="234"/>
        <v>828534</v>
      </c>
      <c r="J181" s="92">
        <f t="shared" si="235"/>
        <v>1327779</v>
      </c>
      <c r="K181" s="92"/>
      <c r="L181" s="92">
        <f t="shared" si="236"/>
        <v>1380888</v>
      </c>
      <c r="M181" s="92">
        <f t="shared" si="237"/>
        <v>1593333</v>
      </c>
      <c r="N181" s="92"/>
      <c r="O181" s="92">
        <f t="shared" si="238"/>
        <v>1657068</v>
      </c>
      <c r="P181" s="141"/>
      <c r="Q181" s="127"/>
      <c r="R181" s="127"/>
      <c r="S181" s="92">
        <f t="shared" si="239"/>
        <v>0</v>
      </c>
      <c r="T181" s="93">
        <f t="shared" si="240"/>
        <v>4.0000112970734934E-2</v>
      </c>
      <c r="U181" s="10"/>
    </row>
    <row r="182" spans="1:21" ht="12" hidden="1" customHeight="1" x14ac:dyDescent="0.25">
      <c r="A182" s="4"/>
      <c r="B182" s="4"/>
      <c r="C182" s="122"/>
      <c r="D182" s="123"/>
      <c r="E182" s="132">
        <v>2156316</v>
      </c>
      <c r="F182" s="125">
        <f>ROUND($E182*(1+Summary!$C$6)/3,0)*3</f>
        <v>2242569</v>
      </c>
      <c r="G182" s="92">
        <f t="shared" si="233"/>
        <v>808620</v>
      </c>
      <c r="H182" s="92"/>
      <c r="I182" s="92">
        <f t="shared" si="234"/>
        <v>840963</v>
      </c>
      <c r="J182" s="92">
        <f t="shared" si="235"/>
        <v>1347699</v>
      </c>
      <c r="K182" s="92"/>
      <c r="L182" s="92">
        <f t="shared" si="236"/>
        <v>1401606</v>
      </c>
      <c r="M182" s="92">
        <f t="shared" si="237"/>
        <v>1617237</v>
      </c>
      <c r="N182" s="92"/>
      <c r="O182" s="92">
        <f t="shared" si="238"/>
        <v>1681926</v>
      </c>
      <c r="P182" s="141"/>
      <c r="Q182" s="127"/>
      <c r="R182" s="127"/>
      <c r="S182" s="92">
        <f t="shared" si="239"/>
        <v>0</v>
      </c>
      <c r="T182" s="93">
        <f t="shared" si="240"/>
        <v>4.0000166951411571E-2</v>
      </c>
      <c r="U182" s="10"/>
    </row>
    <row r="183" spans="1:21" ht="12" hidden="1" customHeight="1" x14ac:dyDescent="0.25">
      <c r="A183" s="4" t="s">
        <v>50</v>
      </c>
      <c r="B183" s="4"/>
      <c r="C183" s="122"/>
      <c r="D183" s="123"/>
      <c r="E183" s="132">
        <v>2188662</v>
      </c>
      <c r="F183" s="125">
        <f>ROUND($E183*(1+Summary!$C$6)/3,0)*3</f>
        <v>2276208</v>
      </c>
      <c r="G183" s="92">
        <f t="shared" si="233"/>
        <v>820749</v>
      </c>
      <c r="H183" s="92"/>
      <c r="I183" s="92">
        <f t="shared" si="234"/>
        <v>853578</v>
      </c>
      <c r="J183" s="92">
        <f t="shared" si="235"/>
        <v>1367913</v>
      </c>
      <c r="K183" s="92"/>
      <c r="L183" s="92">
        <f t="shared" si="236"/>
        <v>1422630</v>
      </c>
      <c r="M183" s="92">
        <f t="shared" si="237"/>
        <v>1641498</v>
      </c>
      <c r="N183" s="92"/>
      <c r="O183" s="92">
        <f t="shared" si="238"/>
        <v>1707156</v>
      </c>
      <c r="P183" s="141"/>
      <c r="Q183" s="127"/>
      <c r="R183" s="127"/>
      <c r="S183" s="92">
        <f t="shared" si="239"/>
        <v>0</v>
      </c>
      <c r="T183" s="93">
        <f t="shared" si="240"/>
        <v>3.9999780687927144E-2</v>
      </c>
      <c r="U183" s="10"/>
    </row>
    <row r="184" spans="1:21" ht="12" hidden="1" customHeight="1" x14ac:dyDescent="0.25">
      <c r="A184" s="4"/>
      <c r="B184" s="4"/>
      <c r="C184" s="122"/>
      <c r="D184" s="123"/>
      <c r="E184" s="132">
        <v>2221488</v>
      </c>
      <c r="F184" s="125">
        <f>ROUND($E184*(1+Summary!$C$6)/3,0)*3</f>
        <v>2310348</v>
      </c>
      <c r="G184" s="92">
        <f t="shared" si="233"/>
        <v>833058</v>
      </c>
      <c r="H184" s="92"/>
      <c r="I184" s="92">
        <f t="shared" si="234"/>
        <v>866382</v>
      </c>
      <c r="J184" s="92">
        <f t="shared" si="235"/>
        <v>1388430</v>
      </c>
      <c r="K184" s="92"/>
      <c r="L184" s="92">
        <f t="shared" si="236"/>
        <v>1443969</v>
      </c>
      <c r="M184" s="92">
        <f t="shared" si="237"/>
        <v>1666116</v>
      </c>
      <c r="N184" s="92"/>
      <c r="O184" s="92">
        <f t="shared" si="238"/>
        <v>1732761</v>
      </c>
      <c r="P184" s="141">
        <v>1</v>
      </c>
      <c r="Q184" s="127"/>
      <c r="R184" s="127"/>
      <c r="S184" s="92">
        <f t="shared" si="239"/>
        <v>88860</v>
      </c>
      <c r="T184" s="93">
        <f t="shared" si="240"/>
        <v>4.0000216071389989E-2</v>
      </c>
      <c r="U184" s="10"/>
    </row>
    <row r="185" spans="1:21" ht="12" hidden="1" customHeight="1" x14ac:dyDescent="0.25">
      <c r="C185" s="10"/>
      <c r="D185" s="39"/>
      <c r="E185" s="135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20"/>
      <c r="Q185" s="20"/>
      <c r="R185" s="20"/>
      <c r="S185" s="20"/>
      <c r="T185" s="74"/>
      <c r="U185" s="10"/>
    </row>
    <row r="186" spans="1:21" ht="12" hidden="1" customHeight="1" x14ac:dyDescent="0.25">
      <c r="C186" s="10"/>
      <c r="D186" s="39"/>
      <c r="E186" s="32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109">
        <f>SUM(P136:P184)</f>
        <v>180</v>
      </c>
      <c r="Q186" s="136"/>
      <c r="R186" s="137"/>
      <c r="S186" s="109">
        <f>SUM(S136:S184)</f>
        <v>8609814</v>
      </c>
      <c r="T186" s="74"/>
      <c r="U186" s="10"/>
    </row>
    <row r="187" spans="1:21" ht="12" hidden="1" customHeight="1" x14ac:dyDescent="0.2">
      <c r="C187" s="10"/>
      <c r="D187" s="39"/>
      <c r="E187" s="32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74"/>
      <c r="U187" s="10"/>
    </row>
    <row r="188" spans="1:21" ht="12" hidden="1" customHeight="1" x14ac:dyDescent="0.25">
      <c r="A188" s="110" t="s">
        <v>66</v>
      </c>
      <c r="B188" s="110"/>
      <c r="C188" s="111"/>
      <c r="D188" s="112"/>
      <c r="E188" s="32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74"/>
      <c r="U188" s="10"/>
    </row>
    <row r="189" spans="1:21" ht="12" hidden="1" customHeight="1" x14ac:dyDescent="0.2">
      <c r="C189" s="10"/>
      <c r="D189" s="39"/>
      <c r="E189" s="32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74"/>
      <c r="U189" s="10"/>
    </row>
    <row r="190" spans="1:21" ht="12.75" hidden="1" customHeight="1" x14ac:dyDescent="0.2">
      <c r="A190" s="272" t="s">
        <v>36</v>
      </c>
      <c r="B190" s="113"/>
      <c r="C190" s="114"/>
      <c r="D190" s="115"/>
      <c r="E190" s="284" t="str">
        <f t="shared" ref="E190:F190" si="241">E4</f>
        <v>Existing package on 31 March 2025</v>
      </c>
      <c r="F190" s="272" t="str">
        <f t="shared" si="241"/>
        <v>Revised Full-time package wef 1 April 2026 (rounded)</v>
      </c>
      <c r="G190" s="272" t="s">
        <v>37</v>
      </c>
      <c r="H190" s="113"/>
      <c r="I190" s="272" t="s">
        <v>38</v>
      </c>
      <c r="J190" s="272" t="s">
        <v>39</v>
      </c>
      <c r="K190" s="113"/>
      <c r="L190" s="272" t="s">
        <v>40</v>
      </c>
      <c r="M190" s="272" t="s">
        <v>41</v>
      </c>
      <c r="N190" s="113"/>
      <c r="O190" s="272" t="s">
        <v>42</v>
      </c>
      <c r="P190" s="273" t="s">
        <v>43</v>
      </c>
      <c r="Q190" s="274"/>
      <c r="R190" s="275"/>
      <c r="S190" s="276" t="s">
        <v>44</v>
      </c>
      <c r="T190" s="277" t="s">
        <v>45</v>
      </c>
      <c r="U190" s="10"/>
    </row>
    <row r="191" spans="1:21" ht="12" hidden="1" customHeight="1" x14ac:dyDescent="0.2">
      <c r="A191" s="269"/>
      <c r="B191" s="116"/>
      <c r="C191" s="117"/>
      <c r="D191" s="118"/>
      <c r="E191" s="269"/>
      <c r="F191" s="269"/>
      <c r="G191" s="269"/>
      <c r="H191" s="116"/>
      <c r="I191" s="269"/>
      <c r="J191" s="269"/>
      <c r="K191" s="116"/>
      <c r="L191" s="269"/>
      <c r="M191" s="269"/>
      <c r="N191" s="116"/>
      <c r="O191" s="269"/>
      <c r="P191" s="278" t="s">
        <v>67</v>
      </c>
      <c r="Q191" s="280" t="s">
        <v>60</v>
      </c>
      <c r="R191" s="282" t="s">
        <v>12</v>
      </c>
      <c r="S191" s="269"/>
      <c r="T191" s="269"/>
      <c r="U191" s="10"/>
    </row>
    <row r="192" spans="1:21" ht="12" hidden="1" customHeight="1" x14ac:dyDescent="0.2">
      <c r="A192" s="270"/>
      <c r="B192" s="119"/>
      <c r="C192" s="120"/>
      <c r="D192" s="121"/>
      <c r="E192" s="270"/>
      <c r="F192" s="270"/>
      <c r="G192" s="270"/>
      <c r="H192" s="119"/>
      <c r="I192" s="270"/>
      <c r="J192" s="270"/>
      <c r="K192" s="119"/>
      <c r="L192" s="270"/>
      <c r="M192" s="270"/>
      <c r="N192" s="119"/>
      <c r="O192" s="270"/>
      <c r="P192" s="279"/>
      <c r="Q192" s="281"/>
      <c r="R192" s="283"/>
      <c r="S192" s="270"/>
      <c r="T192" s="270"/>
      <c r="U192" s="10"/>
    </row>
    <row r="193" spans="1:21" ht="12" hidden="1" customHeight="1" x14ac:dyDescent="0.2">
      <c r="A193" s="18" t="s">
        <v>50</v>
      </c>
      <c r="C193" s="10"/>
      <c r="D193" s="39"/>
      <c r="E193" s="32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74"/>
      <c r="U193" s="10"/>
    </row>
    <row r="194" spans="1:21" ht="12" hidden="1" customHeight="1" x14ac:dyDescent="0.25">
      <c r="A194" s="4" t="s">
        <v>51</v>
      </c>
      <c r="B194" s="4"/>
      <c r="C194" s="122"/>
      <c r="D194" s="123"/>
      <c r="E194" s="132">
        <v>1053861</v>
      </c>
      <c r="F194" s="125">
        <f>ROUND($E194*(1+Summary!$C$3)/3,0)*3</f>
        <v>1096014</v>
      </c>
      <c r="G194" s="92">
        <f t="shared" ref="G194:G205" si="242">ROUND((E194/8*3)/3,0)*3</f>
        <v>395199</v>
      </c>
      <c r="H194" s="92"/>
      <c r="I194" s="92">
        <f t="shared" ref="I194:I205" si="243">ROUND((F194/8*3)/3,0)*3</f>
        <v>411006</v>
      </c>
      <c r="J194" s="92">
        <f t="shared" ref="J194:J205" si="244">ROUND((E194/8*5)/3,0)*3</f>
        <v>658662</v>
      </c>
      <c r="K194" s="92"/>
      <c r="L194" s="92">
        <f t="shared" ref="L194:L205" si="245">ROUND((F194/8*5)/3,0)*3</f>
        <v>685008</v>
      </c>
      <c r="M194" s="92">
        <f t="shared" ref="M194:M205" si="246">ROUND((E194/8*6)/3,0)*3</f>
        <v>790395</v>
      </c>
      <c r="N194" s="92"/>
      <c r="O194" s="92">
        <f t="shared" ref="O194:O205" si="247">ROUND((F194/8*6)/3,0)*3</f>
        <v>822012</v>
      </c>
      <c r="P194" s="141">
        <v>82</v>
      </c>
      <c r="Q194" s="127"/>
      <c r="R194" s="127"/>
      <c r="S194" s="92">
        <f t="shared" ref="S194:S205" si="248">(F194-E194)*P194</f>
        <v>3456546</v>
      </c>
      <c r="T194" s="93">
        <f t="shared" ref="T194:T205" si="249">(F194-E194)/E194</f>
        <v>3.9998633595891675E-2</v>
      </c>
      <c r="U194" s="10"/>
    </row>
    <row r="195" spans="1:21" ht="12" hidden="1" customHeight="1" x14ac:dyDescent="0.25">
      <c r="A195" s="4" t="s">
        <v>52</v>
      </c>
      <c r="B195" s="4"/>
      <c r="C195" s="122"/>
      <c r="D195" s="123"/>
      <c r="E195" s="132">
        <v>1069674</v>
      </c>
      <c r="F195" s="125">
        <f>ROUND($E195*(1+Summary!$C$3)/3,0)*3</f>
        <v>1112460</v>
      </c>
      <c r="G195" s="92">
        <f t="shared" si="242"/>
        <v>401127</v>
      </c>
      <c r="H195" s="92"/>
      <c r="I195" s="92">
        <f t="shared" si="243"/>
        <v>417174</v>
      </c>
      <c r="J195" s="92">
        <f t="shared" si="244"/>
        <v>668547</v>
      </c>
      <c r="K195" s="92"/>
      <c r="L195" s="92">
        <f t="shared" si="245"/>
        <v>695289</v>
      </c>
      <c r="M195" s="92">
        <f t="shared" si="246"/>
        <v>802257</v>
      </c>
      <c r="N195" s="92"/>
      <c r="O195" s="92">
        <f t="shared" si="247"/>
        <v>834345</v>
      </c>
      <c r="P195" s="141">
        <v>32</v>
      </c>
      <c r="Q195" s="127"/>
      <c r="R195" s="127"/>
      <c r="S195" s="92">
        <f t="shared" si="248"/>
        <v>1369152</v>
      </c>
      <c r="T195" s="93">
        <f t="shared" si="249"/>
        <v>3.9999102530303622E-2</v>
      </c>
      <c r="U195" s="10"/>
    </row>
    <row r="196" spans="1:21" ht="12" hidden="1" customHeight="1" x14ac:dyDescent="0.25">
      <c r="A196" s="4" t="s">
        <v>2</v>
      </c>
      <c r="B196" s="4"/>
      <c r="C196" s="122"/>
      <c r="D196" s="123"/>
      <c r="E196" s="132">
        <v>1085721</v>
      </c>
      <c r="F196" s="125">
        <f>ROUND($E196*(1+Summary!$C$3)/3,0)*3</f>
        <v>1129149</v>
      </c>
      <c r="G196" s="92">
        <f t="shared" si="242"/>
        <v>407145</v>
      </c>
      <c r="H196" s="92"/>
      <c r="I196" s="92">
        <f t="shared" si="243"/>
        <v>423432</v>
      </c>
      <c r="J196" s="92">
        <f t="shared" si="244"/>
        <v>678576</v>
      </c>
      <c r="K196" s="92"/>
      <c r="L196" s="92">
        <f t="shared" si="245"/>
        <v>705717</v>
      </c>
      <c r="M196" s="92">
        <f t="shared" si="246"/>
        <v>814290</v>
      </c>
      <c r="N196" s="92"/>
      <c r="O196" s="92">
        <f t="shared" si="247"/>
        <v>846861</v>
      </c>
      <c r="P196" s="141">
        <v>12</v>
      </c>
      <c r="Q196" s="127"/>
      <c r="R196" s="127"/>
      <c r="S196" s="92">
        <f t="shared" si="248"/>
        <v>521136</v>
      </c>
      <c r="T196" s="93">
        <f t="shared" si="249"/>
        <v>3.9999226320574073E-2</v>
      </c>
      <c r="U196" s="10"/>
    </row>
    <row r="197" spans="1:21" ht="12" hidden="1" customHeight="1" x14ac:dyDescent="0.25">
      <c r="A197" s="4"/>
      <c r="B197" s="4"/>
      <c r="C197" s="122"/>
      <c r="D197" s="123"/>
      <c r="E197" s="132">
        <v>1102005</v>
      </c>
      <c r="F197" s="125">
        <f>ROUND($E197*(1+Summary!$C$3)/3,0)*3</f>
        <v>1146084</v>
      </c>
      <c r="G197" s="92">
        <f t="shared" si="242"/>
        <v>413253</v>
      </c>
      <c r="H197" s="92"/>
      <c r="I197" s="92">
        <f t="shared" si="243"/>
        <v>429783</v>
      </c>
      <c r="J197" s="92">
        <f t="shared" si="244"/>
        <v>688752</v>
      </c>
      <c r="K197" s="92"/>
      <c r="L197" s="92">
        <f t="shared" si="245"/>
        <v>716304</v>
      </c>
      <c r="M197" s="92">
        <f t="shared" si="246"/>
        <v>826503</v>
      </c>
      <c r="N197" s="92"/>
      <c r="O197" s="92">
        <f t="shared" si="247"/>
        <v>859563</v>
      </c>
      <c r="P197" s="141">
        <v>11</v>
      </c>
      <c r="Q197" s="127"/>
      <c r="R197" s="127"/>
      <c r="S197" s="92">
        <f t="shared" si="248"/>
        <v>484869</v>
      </c>
      <c r="T197" s="93">
        <f t="shared" si="249"/>
        <v>3.9998911075721073E-2</v>
      </c>
      <c r="U197" s="10"/>
    </row>
    <row r="198" spans="1:21" ht="12" hidden="1" customHeight="1" x14ac:dyDescent="0.25">
      <c r="A198" s="4"/>
      <c r="B198" s="4"/>
      <c r="C198" s="122"/>
      <c r="D198" s="123"/>
      <c r="E198" s="132">
        <v>1118541</v>
      </c>
      <c r="F198" s="125">
        <f>ROUND($E198*(1+Summary!$C$3)/3,0)*3</f>
        <v>1163283</v>
      </c>
      <c r="G198" s="92">
        <f t="shared" si="242"/>
        <v>419454</v>
      </c>
      <c r="H198" s="92"/>
      <c r="I198" s="92">
        <f t="shared" si="243"/>
        <v>436230</v>
      </c>
      <c r="J198" s="92">
        <f t="shared" si="244"/>
        <v>699087</v>
      </c>
      <c r="K198" s="92"/>
      <c r="L198" s="92">
        <f t="shared" si="245"/>
        <v>727053</v>
      </c>
      <c r="M198" s="92">
        <f t="shared" si="246"/>
        <v>838905</v>
      </c>
      <c r="N198" s="92"/>
      <c r="O198" s="92">
        <f t="shared" si="247"/>
        <v>872463</v>
      </c>
      <c r="P198" s="141">
        <v>5</v>
      </c>
      <c r="Q198" s="127"/>
      <c r="R198" s="127"/>
      <c r="S198" s="92">
        <f t="shared" si="248"/>
        <v>223710</v>
      </c>
      <c r="T198" s="93">
        <f t="shared" si="249"/>
        <v>4.000032184783571E-2</v>
      </c>
      <c r="U198" s="10"/>
    </row>
    <row r="199" spans="1:21" ht="12" hidden="1" customHeight="1" x14ac:dyDescent="0.25">
      <c r="A199" s="4"/>
      <c r="B199" s="4"/>
      <c r="C199" s="122"/>
      <c r="D199" s="123"/>
      <c r="E199" s="132">
        <v>1135320</v>
      </c>
      <c r="F199" s="125">
        <f>ROUND($E199*(1+Summary!$C$3)/3,0)*3</f>
        <v>1180734</v>
      </c>
      <c r="G199" s="92">
        <f t="shared" si="242"/>
        <v>425745</v>
      </c>
      <c r="H199" s="92"/>
      <c r="I199" s="92">
        <f t="shared" si="243"/>
        <v>442776</v>
      </c>
      <c r="J199" s="92">
        <f t="shared" si="244"/>
        <v>709575</v>
      </c>
      <c r="K199" s="92"/>
      <c r="L199" s="92">
        <f t="shared" si="245"/>
        <v>737958</v>
      </c>
      <c r="M199" s="92">
        <f t="shared" si="246"/>
        <v>851490</v>
      </c>
      <c r="N199" s="92"/>
      <c r="O199" s="92">
        <f t="shared" si="247"/>
        <v>885552</v>
      </c>
      <c r="P199" s="141">
        <v>2</v>
      </c>
      <c r="Q199" s="127"/>
      <c r="R199" s="127"/>
      <c r="S199" s="92">
        <f t="shared" si="248"/>
        <v>90828</v>
      </c>
      <c r="T199" s="93">
        <f t="shared" si="249"/>
        <v>4.0001056970721913E-2</v>
      </c>
      <c r="U199" s="10"/>
    </row>
    <row r="200" spans="1:21" ht="12" hidden="1" customHeight="1" x14ac:dyDescent="0.25">
      <c r="A200" s="4"/>
      <c r="B200" s="4"/>
      <c r="C200" s="122"/>
      <c r="D200" s="123"/>
      <c r="E200" s="132">
        <v>1152339</v>
      </c>
      <c r="F200" s="125">
        <f>ROUND($E200*(1+Summary!$C$3)/3,0)*3</f>
        <v>1198434</v>
      </c>
      <c r="G200" s="92">
        <f t="shared" si="242"/>
        <v>432126</v>
      </c>
      <c r="H200" s="92"/>
      <c r="I200" s="92">
        <f t="shared" si="243"/>
        <v>449412</v>
      </c>
      <c r="J200" s="92">
        <f t="shared" si="244"/>
        <v>720213</v>
      </c>
      <c r="K200" s="92"/>
      <c r="L200" s="92">
        <f t="shared" si="245"/>
        <v>749022</v>
      </c>
      <c r="M200" s="92">
        <f t="shared" si="246"/>
        <v>864255</v>
      </c>
      <c r="N200" s="92"/>
      <c r="O200" s="92">
        <f t="shared" si="247"/>
        <v>898827</v>
      </c>
      <c r="P200" s="141">
        <v>2</v>
      </c>
      <c r="Q200" s="127"/>
      <c r="R200" s="127"/>
      <c r="S200" s="92">
        <f t="shared" si="248"/>
        <v>92190</v>
      </c>
      <c r="T200" s="93">
        <f t="shared" si="249"/>
        <v>4.000124963226967E-2</v>
      </c>
      <c r="U200" s="10"/>
    </row>
    <row r="201" spans="1:21" ht="12" hidden="1" customHeight="1" x14ac:dyDescent="0.25">
      <c r="A201" s="4" t="s">
        <v>50</v>
      </c>
      <c r="B201" s="4"/>
      <c r="C201" s="122"/>
      <c r="D201" s="123"/>
      <c r="E201" s="132">
        <v>1169643</v>
      </c>
      <c r="F201" s="125">
        <f>ROUND($E201*(1+Summary!$C$3)/3,0)*3</f>
        <v>1216428</v>
      </c>
      <c r="G201" s="92">
        <f t="shared" si="242"/>
        <v>438615</v>
      </c>
      <c r="H201" s="92"/>
      <c r="I201" s="92">
        <f t="shared" si="243"/>
        <v>456162</v>
      </c>
      <c r="J201" s="92">
        <f t="shared" si="244"/>
        <v>731028</v>
      </c>
      <c r="K201" s="92"/>
      <c r="L201" s="92">
        <f t="shared" si="245"/>
        <v>760269</v>
      </c>
      <c r="M201" s="92">
        <f t="shared" si="246"/>
        <v>877233</v>
      </c>
      <c r="N201" s="92"/>
      <c r="O201" s="92">
        <f t="shared" si="247"/>
        <v>912321</v>
      </c>
      <c r="P201" s="141">
        <v>6</v>
      </c>
      <c r="Q201" s="127"/>
      <c r="R201" s="127"/>
      <c r="S201" s="92">
        <f t="shared" si="248"/>
        <v>280710</v>
      </c>
      <c r="T201" s="93">
        <f t="shared" si="249"/>
        <v>3.9999384427556101E-2</v>
      </c>
      <c r="U201" s="10"/>
    </row>
    <row r="202" spans="1:21" ht="12" hidden="1" customHeight="1" x14ac:dyDescent="0.25">
      <c r="A202" s="4"/>
      <c r="B202" s="4"/>
      <c r="C202" s="122"/>
      <c r="D202" s="123"/>
      <c r="E202" s="132">
        <v>1187175</v>
      </c>
      <c r="F202" s="125">
        <f>ROUND($E202*(1+Summary!$C$3)/3,0)*3</f>
        <v>1234662</v>
      </c>
      <c r="G202" s="92">
        <f t="shared" si="242"/>
        <v>445191</v>
      </c>
      <c r="H202" s="92"/>
      <c r="I202" s="92">
        <f t="shared" si="243"/>
        <v>462999</v>
      </c>
      <c r="J202" s="92">
        <f t="shared" si="244"/>
        <v>741984</v>
      </c>
      <c r="K202" s="92"/>
      <c r="L202" s="92">
        <f t="shared" si="245"/>
        <v>771663</v>
      </c>
      <c r="M202" s="92">
        <f t="shared" si="246"/>
        <v>890382</v>
      </c>
      <c r="N202" s="92"/>
      <c r="O202" s="92">
        <f t="shared" si="247"/>
        <v>925998</v>
      </c>
      <c r="P202" s="141">
        <v>2</v>
      </c>
      <c r="Q202" s="127"/>
      <c r="R202" s="127"/>
      <c r="S202" s="92">
        <f t="shared" si="248"/>
        <v>94974</v>
      </c>
      <c r="T202" s="93">
        <f t="shared" si="249"/>
        <v>0.04</v>
      </c>
      <c r="U202" s="10"/>
    </row>
    <row r="203" spans="1:21" ht="12" hidden="1" customHeight="1" x14ac:dyDescent="0.25">
      <c r="A203" s="4"/>
      <c r="B203" s="4"/>
      <c r="C203" s="122"/>
      <c r="D203" s="123"/>
      <c r="E203" s="132">
        <v>1204983</v>
      </c>
      <c r="F203" s="125">
        <f>ROUND($E203*(1+Summary!$C$3)/3,0)*3</f>
        <v>1253181</v>
      </c>
      <c r="G203" s="92">
        <f t="shared" si="242"/>
        <v>451869</v>
      </c>
      <c r="H203" s="92"/>
      <c r="I203" s="92">
        <f t="shared" si="243"/>
        <v>469944</v>
      </c>
      <c r="J203" s="92">
        <f t="shared" si="244"/>
        <v>753114</v>
      </c>
      <c r="K203" s="92"/>
      <c r="L203" s="92">
        <f t="shared" si="245"/>
        <v>783237</v>
      </c>
      <c r="M203" s="92">
        <f t="shared" si="246"/>
        <v>903738</v>
      </c>
      <c r="N203" s="92"/>
      <c r="O203" s="92">
        <f t="shared" si="247"/>
        <v>939885</v>
      </c>
      <c r="P203" s="141">
        <v>6</v>
      </c>
      <c r="Q203" s="127"/>
      <c r="R203" s="127"/>
      <c r="S203" s="92">
        <f t="shared" si="248"/>
        <v>289188</v>
      </c>
      <c r="T203" s="93">
        <f t="shared" si="249"/>
        <v>3.9998904548860854E-2</v>
      </c>
      <c r="U203" s="10"/>
    </row>
    <row r="204" spans="1:21" ht="12" hidden="1" customHeight="1" x14ac:dyDescent="0.25">
      <c r="A204" s="4"/>
      <c r="B204" s="4"/>
      <c r="C204" s="122"/>
      <c r="D204" s="123"/>
      <c r="E204" s="132">
        <v>1223055</v>
      </c>
      <c r="F204" s="125">
        <f>ROUND($E204*(1+Summary!$C$3)/3,0)*3</f>
        <v>1271976</v>
      </c>
      <c r="G204" s="92">
        <f t="shared" si="242"/>
        <v>458646</v>
      </c>
      <c r="H204" s="92"/>
      <c r="I204" s="92">
        <f t="shared" si="243"/>
        <v>476991</v>
      </c>
      <c r="J204" s="92">
        <f t="shared" si="244"/>
        <v>764409</v>
      </c>
      <c r="K204" s="92"/>
      <c r="L204" s="92">
        <f t="shared" si="245"/>
        <v>794985</v>
      </c>
      <c r="M204" s="92">
        <f t="shared" si="246"/>
        <v>917292</v>
      </c>
      <c r="N204" s="92"/>
      <c r="O204" s="92">
        <f t="shared" si="247"/>
        <v>953982</v>
      </c>
      <c r="P204" s="141">
        <v>0</v>
      </c>
      <c r="Q204" s="127"/>
      <c r="R204" s="127"/>
      <c r="S204" s="92">
        <f t="shared" si="248"/>
        <v>0</v>
      </c>
      <c r="T204" s="93">
        <f t="shared" si="249"/>
        <v>3.9999018850337881E-2</v>
      </c>
      <c r="U204" s="10"/>
    </row>
    <row r="205" spans="1:21" ht="12" hidden="1" customHeight="1" x14ac:dyDescent="0.25">
      <c r="A205" s="4"/>
      <c r="B205" s="4"/>
      <c r="C205" s="122"/>
      <c r="D205" s="123"/>
      <c r="E205" s="132">
        <v>1241400</v>
      </c>
      <c r="F205" s="125">
        <f>ROUND($E205*(1+Summary!$C$3)/3,0)*3</f>
        <v>1291056</v>
      </c>
      <c r="G205" s="92">
        <f t="shared" si="242"/>
        <v>465525</v>
      </c>
      <c r="H205" s="92"/>
      <c r="I205" s="92">
        <f t="shared" si="243"/>
        <v>484146</v>
      </c>
      <c r="J205" s="92">
        <f t="shared" si="244"/>
        <v>775875</v>
      </c>
      <c r="K205" s="92"/>
      <c r="L205" s="92">
        <f t="shared" si="245"/>
        <v>806910</v>
      </c>
      <c r="M205" s="92">
        <f t="shared" si="246"/>
        <v>931050</v>
      </c>
      <c r="N205" s="92"/>
      <c r="O205" s="92">
        <f t="shared" si="247"/>
        <v>968292</v>
      </c>
      <c r="P205" s="141">
        <v>0</v>
      </c>
      <c r="Q205" s="127"/>
      <c r="R205" s="127"/>
      <c r="S205" s="92">
        <f t="shared" si="248"/>
        <v>0</v>
      </c>
      <c r="T205" s="93">
        <f t="shared" si="249"/>
        <v>0.04</v>
      </c>
      <c r="U205" s="10"/>
    </row>
    <row r="206" spans="1:21" ht="12" hidden="1" customHeight="1" x14ac:dyDescent="0.25">
      <c r="A206" s="4"/>
      <c r="B206" s="4"/>
      <c r="C206" s="122"/>
      <c r="D206" s="123"/>
      <c r="E206" s="129" t="s">
        <v>61</v>
      </c>
      <c r="F206" s="130">
        <f>(F208-F205)/F205</f>
        <v>4.5730007063984829E-3</v>
      </c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3"/>
      <c r="U206" s="10"/>
    </row>
    <row r="207" spans="1:21" ht="12" hidden="1" customHeight="1" x14ac:dyDescent="0.25">
      <c r="A207" s="4"/>
      <c r="B207" s="4"/>
      <c r="C207" s="122"/>
      <c r="D207" s="123"/>
      <c r="E207" s="108"/>
      <c r="F207" s="125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3"/>
      <c r="U207" s="10"/>
    </row>
    <row r="208" spans="1:21" ht="12" hidden="1" customHeight="1" x14ac:dyDescent="0.25">
      <c r="A208" s="4" t="s">
        <v>53</v>
      </c>
      <c r="B208" s="4"/>
      <c r="C208" s="122"/>
      <c r="D208" s="123"/>
      <c r="E208" s="132">
        <v>1247076</v>
      </c>
      <c r="F208" s="125">
        <f>ROUND($E208*(1+Summary!$C$4)/3,0)*3</f>
        <v>1296960</v>
      </c>
      <c r="G208" s="92">
        <f t="shared" ref="G208:G220" si="250">ROUND((E208/8*3)/3,0)*3</f>
        <v>467655</v>
      </c>
      <c r="H208" s="92"/>
      <c r="I208" s="92">
        <f t="shared" ref="I208:I220" si="251">ROUND((F208/8*3)/3,0)*3</f>
        <v>486360</v>
      </c>
      <c r="J208" s="92">
        <f t="shared" ref="J208:J220" si="252">ROUND((E208/8*5)/3,0)*3</f>
        <v>779424</v>
      </c>
      <c r="K208" s="92"/>
      <c r="L208" s="92">
        <f t="shared" ref="L208:L220" si="253">ROUND((F208/8*5)/3,0)*3</f>
        <v>810600</v>
      </c>
      <c r="M208" s="92">
        <f t="shared" ref="M208:M220" si="254">ROUND((E208/8*6)/3,0)*3</f>
        <v>935307</v>
      </c>
      <c r="N208" s="92"/>
      <c r="O208" s="92">
        <f t="shared" ref="O208:O220" si="255">ROUND((F208/8*6)/3,0)*3</f>
        <v>972720</v>
      </c>
      <c r="P208" s="141">
        <v>20</v>
      </c>
      <c r="Q208" s="127"/>
      <c r="R208" s="127"/>
      <c r="S208" s="92">
        <f t="shared" ref="S208:S220" si="256">(F208-E208)*P208</f>
        <v>997680</v>
      </c>
      <c r="T208" s="93">
        <f t="shared" ref="T208:T220" si="257">(F208-E208)/E208</f>
        <v>4.0000769800717838E-2</v>
      </c>
      <c r="U208" s="10"/>
    </row>
    <row r="209" spans="1:21" ht="12" hidden="1" customHeight="1" x14ac:dyDescent="0.25">
      <c r="A209" s="4" t="s">
        <v>54</v>
      </c>
      <c r="B209" s="4"/>
      <c r="C209" s="122"/>
      <c r="D209" s="123"/>
      <c r="E209" s="132">
        <v>1265775</v>
      </c>
      <c r="F209" s="125">
        <f>ROUND($E209*(1+Summary!$C$4)/3,0)*3</f>
        <v>1316406</v>
      </c>
      <c r="G209" s="92">
        <f t="shared" si="250"/>
        <v>474666</v>
      </c>
      <c r="H209" s="92"/>
      <c r="I209" s="92">
        <f t="shared" si="251"/>
        <v>493653</v>
      </c>
      <c r="J209" s="92">
        <f t="shared" si="252"/>
        <v>791109</v>
      </c>
      <c r="K209" s="92"/>
      <c r="L209" s="92">
        <f t="shared" si="253"/>
        <v>822753</v>
      </c>
      <c r="M209" s="92">
        <f t="shared" si="254"/>
        <v>949332</v>
      </c>
      <c r="N209" s="92"/>
      <c r="O209" s="92">
        <f t="shared" si="255"/>
        <v>987306</v>
      </c>
      <c r="P209" s="141">
        <v>5</v>
      </c>
      <c r="Q209" s="127"/>
      <c r="R209" s="127"/>
      <c r="S209" s="92">
        <f t="shared" si="256"/>
        <v>253155</v>
      </c>
      <c r="T209" s="93">
        <f t="shared" si="257"/>
        <v>0.04</v>
      </c>
      <c r="U209" s="10"/>
    </row>
    <row r="210" spans="1:21" ht="12" hidden="1" customHeight="1" x14ac:dyDescent="0.25">
      <c r="A210" s="4" t="s">
        <v>3</v>
      </c>
      <c r="B210" s="4"/>
      <c r="C210" s="122"/>
      <c r="D210" s="123"/>
      <c r="E210" s="132">
        <v>1284774</v>
      </c>
      <c r="F210" s="125">
        <f>ROUND($E210*(1+Summary!$C$4)/3,0)*3</f>
        <v>1336164</v>
      </c>
      <c r="G210" s="92">
        <f t="shared" si="250"/>
        <v>481791</v>
      </c>
      <c r="H210" s="92"/>
      <c r="I210" s="92">
        <f t="shared" si="251"/>
        <v>501063</v>
      </c>
      <c r="J210" s="92">
        <f t="shared" si="252"/>
        <v>802983</v>
      </c>
      <c r="K210" s="92"/>
      <c r="L210" s="92">
        <f t="shared" si="253"/>
        <v>835104</v>
      </c>
      <c r="M210" s="92">
        <f t="shared" si="254"/>
        <v>963582</v>
      </c>
      <c r="N210" s="92"/>
      <c r="O210" s="92">
        <f t="shared" si="255"/>
        <v>1002123</v>
      </c>
      <c r="P210" s="141">
        <v>6</v>
      </c>
      <c r="Q210" s="127"/>
      <c r="R210" s="127"/>
      <c r="S210" s="92">
        <f t="shared" si="256"/>
        <v>308340</v>
      </c>
      <c r="T210" s="93">
        <f t="shared" si="257"/>
        <v>3.9999252786871463E-2</v>
      </c>
      <c r="U210" s="10"/>
    </row>
    <row r="211" spans="1:21" ht="12" hidden="1" customHeight="1" x14ac:dyDescent="0.25">
      <c r="A211" s="4" t="s">
        <v>50</v>
      </c>
      <c r="B211" s="4"/>
      <c r="C211" s="122"/>
      <c r="D211" s="123"/>
      <c r="E211" s="132">
        <v>1304049</v>
      </c>
      <c r="F211" s="125">
        <f>ROUND($E211*(1+Summary!$C$4)/3,0)*3</f>
        <v>1356210</v>
      </c>
      <c r="G211" s="92">
        <f t="shared" si="250"/>
        <v>489018</v>
      </c>
      <c r="H211" s="92"/>
      <c r="I211" s="92">
        <f t="shared" si="251"/>
        <v>508578</v>
      </c>
      <c r="J211" s="92">
        <f t="shared" si="252"/>
        <v>815031</v>
      </c>
      <c r="K211" s="92"/>
      <c r="L211" s="92">
        <f t="shared" si="253"/>
        <v>847632</v>
      </c>
      <c r="M211" s="92">
        <f t="shared" si="254"/>
        <v>978036</v>
      </c>
      <c r="N211" s="92"/>
      <c r="O211" s="92">
        <f t="shared" si="255"/>
        <v>1017159</v>
      </c>
      <c r="P211" s="141">
        <v>2</v>
      </c>
      <c r="Q211" s="127"/>
      <c r="R211" s="127"/>
      <c r="S211" s="92">
        <f t="shared" si="256"/>
        <v>104322</v>
      </c>
      <c r="T211" s="93">
        <f t="shared" si="257"/>
        <v>3.9999263831343758E-2</v>
      </c>
      <c r="U211" s="10"/>
    </row>
    <row r="212" spans="1:21" ht="12" hidden="1" customHeight="1" x14ac:dyDescent="0.25">
      <c r="A212" s="4"/>
      <c r="B212" s="4"/>
      <c r="C212" s="122"/>
      <c r="D212" s="123"/>
      <c r="E212" s="132">
        <v>1323612</v>
      </c>
      <c r="F212" s="125">
        <f>ROUND($E212*(1+Summary!$C$4)/3,0)*3</f>
        <v>1376556</v>
      </c>
      <c r="G212" s="92">
        <f t="shared" si="250"/>
        <v>496356</v>
      </c>
      <c r="H212" s="92"/>
      <c r="I212" s="92">
        <f t="shared" si="251"/>
        <v>516210</v>
      </c>
      <c r="J212" s="92">
        <f t="shared" si="252"/>
        <v>827259</v>
      </c>
      <c r="K212" s="92"/>
      <c r="L212" s="92">
        <f t="shared" si="253"/>
        <v>860349</v>
      </c>
      <c r="M212" s="92">
        <f t="shared" si="254"/>
        <v>992709</v>
      </c>
      <c r="N212" s="92"/>
      <c r="O212" s="92">
        <f t="shared" si="255"/>
        <v>1032417</v>
      </c>
      <c r="P212" s="141">
        <v>0</v>
      </c>
      <c r="Q212" s="127"/>
      <c r="R212" s="127"/>
      <c r="S212" s="92">
        <f t="shared" si="256"/>
        <v>0</v>
      </c>
      <c r="T212" s="93">
        <f t="shared" si="257"/>
        <v>3.999963735596232E-2</v>
      </c>
      <c r="U212" s="10"/>
    </row>
    <row r="213" spans="1:21" ht="12" hidden="1" customHeight="1" x14ac:dyDescent="0.25">
      <c r="A213" s="4"/>
      <c r="B213" s="4"/>
      <c r="C213" s="122"/>
      <c r="D213" s="123"/>
      <c r="E213" s="132">
        <v>1343469</v>
      </c>
      <c r="F213" s="125">
        <f>ROUND($E213*(1+Summary!$C$4)/3,0)*3</f>
        <v>1397208</v>
      </c>
      <c r="G213" s="92">
        <f t="shared" si="250"/>
        <v>503802</v>
      </c>
      <c r="H213" s="92"/>
      <c r="I213" s="92">
        <f t="shared" si="251"/>
        <v>523953</v>
      </c>
      <c r="J213" s="92">
        <f t="shared" si="252"/>
        <v>839667</v>
      </c>
      <c r="K213" s="92"/>
      <c r="L213" s="92">
        <f t="shared" si="253"/>
        <v>873255</v>
      </c>
      <c r="M213" s="92">
        <f t="shared" si="254"/>
        <v>1007601</v>
      </c>
      <c r="N213" s="92"/>
      <c r="O213" s="92">
        <f t="shared" si="255"/>
        <v>1047906</v>
      </c>
      <c r="P213" s="141">
        <v>1</v>
      </c>
      <c r="Q213" s="127"/>
      <c r="R213" s="127"/>
      <c r="S213" s="92">
        <f t="shared" si="256"/>
        <v>53739</v>
      </c>
      <c r="T213" s="93">
        <f t="shared" si="257"/>
        <v>4.0000178642008118E-2</v>
      </c>
      <c r="U213" s="10"/>
    </row>
    <row r="214" spans="1:21" ht="12" hidden="1" customHeight="1" x14ac:dyDescent="0.25">
      <c r="A214" s="4"/>
      <c r="B214" s="4"/>
      <c r="C214" s="122"/>
      <c r="D214" s="123"/>
      <c r="E214" s="132">
        <v>1363617</v>
      </c>
      <c r="F214" s="125">
        <f>ROUND($E214*(1+Summary!$C$4)/3,0)*3</f>
        <v>1418163</v>
      </c>
      <c r="G214" s="92">
        <f t="shared" si="250"/>
        <v>511356</v>
      </c>
      <c r="H214" s="92"/>
      <c r="I214" s="92">
        <f t="shared" si="251"/>
        <v>531810</v>
      </c>
      <c r="J214" s="92">
        <f t="shared" si="252"/>
        <v>852261</v>
      </c>
      <c r="K214" s="92"/>
      <c r="L214" s="92">
        <f t="shared" si="253"/>
        <v>886353</v>
      </c>
      <c r="M214" s="92">
        <f t="shared" si="254"/>
        <v>1022712</v>
      </c>
      <c r="N214" s="92"/>
      <c r="O214" s="92">
        <f t="shared" si="255"/>
        <v>1063623</v>
      </c>
      <c r="P214" s="141">
        <v>0</v>
      </c>
      <c r="Q214" s="127"/>
      <c r="R214" s="127"/>
      <c r="S214" s="92">
        <f t="shared" si="256"/>
        <v>0</v>
      </c>
      <c r="T214" s="93">
        <f t="shared" si="257"/>
        <v>4.0000968013745794E-2</v>
      </c>
      <c r="U214" s="10"/>
    </row>
    <row r="215" spans="1:21" ht="12" hidden="1" customHeight="1" x14ac:dyDescent="0.25">
      <c r="A215" s="4"/>
      <c r="B215" s="4"/>
      <c r="C215" s="122"/>
      <c r="D215" s="123"/>
      <c r="E215" s="132">
        <v>1384071</v>
      </c>
      <c r="F215" s="125">
        <f>ROUND($E215*(1+Summary!$C$4)/3,0)*3</f>
        <v>1439433</v>
      </c>
      <c r="G215" s="92">
        <f t="shared" si="250"/>
        <v>519027</v>
      </c>
      <c r="H215" s="92"/>
      <c r="I215" s="92">
        <f t="shared" si="251"/>
        <v>539787</v>
      </c>
      <c r="J215" s="92">
        <f t="shared" si="252"/>
        <v>865044</v>
      </c>
      <c r="K215" s="92"/>
      <c r="L215" s="92">
        <f t="shared" si="253"/>
        <v>899646</v>
      </c>
      <c r="M215" s="92">
        <f t="shared" si="254"/>
        <v>1038054</v>
      </c>
      <c r="N215" s="92"/>
      <c r="O215" s="92">
        <f t="shared" si="255"/>
        <v>1079574</v>
      </c>
      <c r="P215" s="141">
        <v>1</v>
      </c>
      <c r="Q215" s="127"/>
      <c r="R215" s="127"/>
      <c r="S215" s="92">
        <f t="shared" si="256"/>
        <v>55362</v>
      </c>
      <c r="T215" s="93">
        <f t="shared" si="257"/>
        <v>3.9999393094718408E-2</v>
      </c>
      <c r="U215" s="10"/>
    </row>
    <row r="216" spans="1:21" ht="12" hidden="1" customHeight="1" x14ac:dyDescent="0.25">
      <c r="A216" s="4"/>
      <c r="B216" s="4"/>
      <c r="C216" s="122"/>
      <c r="D216" s="123"/>
      <c r="E216" s="132">
        <v>1404837</v>
      </c>
      <c r="F216" s="125">
        <f>ROUND($E216*(1+Summary!$C$4)/3,0)*3</f>
        <v>1461030</v>
      </c>
      <c r="G216" s="92">
        <f t="shared" si="250"/>
        <v>526815</v>
      </c>
      <c r="H216" s="92"/>
      <c r="I216" s="92">
        <f t="shared" si="251"/>
        <v>547887</v>
      </c>
      <c r="J216" s="92">
        <f t="shared" si="252"/>
        <v>878022</v>
      </c>
      <c r="K216" s="92"/>
      <c r="L216" s="92">
        <f t="shared" si="253"/>
        <v>913143</v>
      </c>
      <c r="M216" s="92">
        <f t="shared" si="254"/>
        <v>1053627</v>
      </c>
      <c r="N216" s="92"/>
      <c r="O216" s="92">
        <f t="shared" si="255"/>
        <v>1095774</v>
      </c>
      <c r="P216" s="141">
        <v>4</v>
      </c>
      <c r="Q216" s="127"/>
      <c r="R216" s="127"/>
      <c r="S216" s="92">
        <f t="shared" si="256"/>
        <v>224772</v>
      </c>
      <c r="T216" s="93">
        <f t="shared" si="257"/>
        <v>3.9999658323349965E-2</v>
      </c>
      <c r="U216" s="10"/>
    </row>
    <row r="217" spans="1:21" ht="12" hidden="1" customHeight="1" x14ac:dyDescent="0.25">
      <c r="A217" s="4"/>
      <c r="B217" s="4"/>
      <c r="C217" s="122"/>
      <c r="D217" s="123"/>
      <c r="E217" s="132">
        <v>1425906</v>
      </c>
      <c r="F217" s="125">
        <f>ROUND($E217*(1+Summary!$C$4)/3,0)*3</f>
        <v>1482942</v>
      </c>
      <c r="G217" s="92">
        <f t="shared" si="250"/>
        <v>534714</v>
      </c>
      <c r="H217" s="92"/>
      <c r="I217" s="92">
        <f t="shared" si="251"/>
        <v>556104</v>
      </c>
      <c r="J217" s="92">
        <f t="shared" si="252"/>
        <v>891192</v>
      </c>
      <c r="K217" s="92"/>
      <c r="L217" s="92">
        <f t="shared" si="253"/>
        <v>926838</v>
      </c>
      <c r="M217" s="92">
        <f t="shared" si="254"/>
        <v>1069431</v>
      </c>
      <c r="N217" s="92"/>
      <c r="O217" s="92">
        <f t="shared" si="255"/>
        <v>1112208</v>
      </c>
      <c r="P217" s="141">
        <v>0</v>
      </c>
      <c r="Q217" s="127"/>
      <c r="R217" s="127"/>
      <c r="S217" s="92">
        <f t="shared" si="256"/>
        <v>0</v>
      </c>
      <c r="T217" s="93">
        <f t="shared" si="257"/>
        <v>3.9999831685959664E-2</v>
      </c>
      <c r="U217" s="10"/>
    </row>
    <row r="218" spans="1:21" ht="12" hidden="1" customHeight="1" x14ac:dyDescent="0.25">
      <c r="A218" s="4"/>
      <c r="B218" s="4"/>
      <c r="C218" s="122"/>
      <c r="D218" s="123"/>
      <c r="E218" s="132">
        <v>1447302</v>
      </c>
      <c r="F218" s="125">
        <f>ROUND($E218*(1+Summary!$C$4)/3,0)*3</f>
        <v>1505193</v>
      </c>
      <c r="G218" s="92">
        <f t="shared" si="250"/>
        <v>542739</v>
      </c>
      <c r="H218" s="92"/>
      <c r="I218" s="92">
        <f t="shared" si="251"/>
        <v>564447</v>
      </c>
      <c r="J218" s="92">
        <f t="shared" si="252"/>
        <v>904563</v>
      </c>
      <c r="K218" s="92"/>
      <c r="L218" s="92">
        <f t="shared" si="253"/>
        <v>940746</v>
      </c>
      <c r="M218" s="92">
        <f t="shared" si="254"/>
        <v>1085478</v>
      </c>
      <c r="N218" s="92"/>
      <c r="O218" s="92">
        <f t="shared" si="255"/>
        <v>1128894</v>
      </c>
      <c r="P218" s="141">
        <v>1</v>
      </c>
      <c r="Q218" s="127"/>
      <c r="R218" s="127"/>
      <c r="S218" s="92">
        <f t="shared" si="256"/>
        <v>57891</v>
      </c>
      <c r="T218" s="93">
        <f t="shared" si="257"/>
        <v>3.9999253783937282E-2</v>
      </c>
      <c r="U218" s="10"/>
    </row>
    <row r="219" spans="1:21" ht="12" hidden="1" customHeight="1" x14ac:dyDescent="0.25">
      <c r="A219" s="4"/>
      <c r="B219" s="4"/>
      <c r="C219" s="122"/>
      <c r="D219" s="123"/>
      <c r="E219" s="132">
        <v>1469004</v>
      </c>
      <c r="F219" s="125">
        <f>ROUND($E219*(1+Summary!$C$4)/3,0)*3</f>
        <v>1527765</v>
      </c>
      <c r="G219" s="92">
        <f t="shared" si="250"/>
        <v>550878</v>
      </c>
      <c r="H219" s="92"/>
      <c r="I219" s="92">
        <f t="shared" si="251"/>
        <v>572913</v>
      </c>
      <c r="J219" s="92">
        <f t="shared" si="252"/>
        <v>918129</v>
      </c>
      <c r="K219" s="92"/>
      <c r="L219" s="92">
        <f t="shared" si="253"/>
        <v>954852</v>
      </c>
      <c r="M219" s="92">
        <f t="shared" si="254"/>
        <v>1101753</v>
      </c>
      <c r="N219" s="92"/>
      <c r="O219" s="92">
        <f t="shared" si="255"/>
        <v>1145823</v>
      </c>
      <c r="P219" s="141">
        <v>0</v>
      </c>
      <c r="Q219" s="127"/>
      <c r="R219" s="127"/>
      <c r="S219" s="92">
        <f t="shared" si="256"/>
        <v>0</v>
      </c>
      <c r="T219" s="93">
        <f t="shared" si="257"/>
        <v>4.0000571816005949E-2</v>
      </c>
      <c r="U219" s="10"/>
    </row>
    <row r="220" spans="1:21" ht="12" hidden="1" customHeight="1" x14ac:dyDescent="0.25">
      <c r="A220" s="4"/>
      <c r="B220" s="4"/>
      <c r="C220" s="122"/>
      <c r="D220" s="123"/>
      <c r="E220" s="132">
        <v>1491045</v>
      </c>
      <c r="F220" s="125">
        <f>ROUND($E220*(1+Summary!$C$4)/3,0)*3</f>
        <v>1550688</v>
      </c>
      <c r="G220" s="92">
        <f t="shared" si="250"/>
        <v>559143</v>
      </c>
      <c r="H220" s="92"/>
      <c r="I220" s="92">
        <f t="shared" si="251"/>
        <v>581508</v>
      </c>
      <c r="J220" s="92">
        <f t="shared" si="252"/>
        <v>931902</v>
      </c>
      <c r="K220" s="92"/>
      <c r="L220" s="92">
        <f t="shared" si="253"/>
        <v>969180</v>
      </c>
      <c r="M220" s="92">
        <f t="shared" si="254"/>
        <v>1118283</v>
      </c>
      <c r="N220" s="92"/>
      <c r="O220" s="92">
        <f t="shared" si="255"/>
        <v>1163016</v>
      </c>
      <c r="P220" s="141">
        <v>0</v>
      </c>
      <c r="Q220" s="127"/>
      <c r="R220" s="127"/>
      <c r="S220" s="92">
        <f t="shared" si="256"/>
        <v>0</v>
      </c>
      <c r="T220" s="93">
        <f t="shared" si="257"/>
        <v>4.0000804804683966E-2</v>
      </c>
      <c r="U220" s="10"/>
    </row>
    <row r="221" spans="1:21" ht="12" hidden="1" customHeight="1" x14ac:dyDescent="0.25">
      <c r="A221" s="4"/>
      <c r="B221" s="4"/>
      <c r="C221" s="122"/>
      <c r="D221" s="123"/>
      <c r="E221" s="129" t="s">
        <v>61</v>
      </c>
      <c r="F221" s="130">
        <f>(F223-F220)/F220</f>
        <v>1.7131105676964031E-2</v>
      </c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3"/>
      <c r="U221" s="10"/>
    </row>
    <row r="222" spans="1:21" ht="12" hidden="1" customHeight="1" x14ac:dyDescent="0.25">
      <c r="A222" s="4"/>
      <c r="B222" s="4"/>
      <c r="C222" s="122"/>
      <c r="D222" s="123"/>
      <c r="E222" s="108"/>
      <c r="F222" s="125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3"/>
      <c r="U222" s="10"/>
    </row>
    <row r="223" spans="1:21" ht="12" hidden="1" customHeight="1" x14ac:dyDescent="0.25">
      <c r="A223" s="4" t="s">
        <v>55</v>
      </c>
      <c r="B223" s="4"/>
      <c r="C223" s="122"/>
      <c r="D223" s="123"/>
      <c r="E223" s="132">
        <v>1516590</v>
      </c>
      <c r="F223" s="125">
        <f>ROUND($E223*(1+Summary!$C$5)/3,0)*3</f>
        <v>1577253</v>
      </c>
      <c r="G223" s="92">
        <f t="shared" ref="G223:G231" si="258">ROUND((E223/8*3)/3,0)*3</f>
        <v>568722</v>
      </c>
      <c r="H223" s="92"/>
      <c r="I223" s="92">
        <f t="shared" ref="I223:I231" si="259">ROUND((F223/8*3)/3,0)*3</f>
        <v>591471</v>
      </c>
      <c r="J223" s="92">
        <f t="shared" ref="J223:J231" si="260">ROUND((E223/8*5)/3,0)*3</f>
        <v>947868</v>
      </c>
      <c r="K223" s="92"/>
      <c r="L223" s="92">
        <f t="shared" ref="L223:L231" si="261">ROUND((F223/8*5)/3,0)*3</f>
        <v>985782</v>
      </c>
      <c r="M223" s="92">
        <f t="shared" ref="M223:M231" si="262">ROUND((E223/8*6)/3,0)*3</f>
        <v>1137444</v>
      </c>
      <c r="N223" s="92"/>
      <c r="O223" s="92">
        <f t="shared" ref="O223:O231" si="263">ROUND((F223/8*6)/3,0)*3</f>
        <v>1182939</v>
      </c>
      <c r="P223" s="141">
        <v>4</v>
      </c>
      <c r="Q223" s="127"/>
      <c r="R223" s="127"/>
      <c r="S223" s="92">
        <f t="shared" ref="S223:S231" si="264">(F223-E223)*P223</f>
        <v>242652</v>
      </c>
      <c r="T223" s="93">
        <f t="shared" ref="T223:T231" si="265">(F223-E223)/E223</f>
        <v>3.9999604375605798E-2</v>
      </c>
      <c r="U223" s="10"/>
    </row>
    <row r="224" spans="1:21" ht="12" hidden="1" customHeight="1" x14ac:dyDescent="0.25">
      <c r="A224" s="4" t="s">
        <v>56</v>
      </c>
      <c r="B224" s="4"/>
      <c r="C224" s="122"/>
      <c r="D224" s="123"/>
      <c r="E224" s="132">
        <v>1539339</v>
      </c>
      <c r="F224" s="125">
        <f>ROUND($E224*(1+Summary!$C$5)/3,0)*3</f>
        <v>1600914</v>
      </c>
      <c r="G224" s="92">
        <f t="shared" si="258"/>
        <v>577251</v>
      </c>
      <c r="H224" s="92"/>
      <c r="I224" s="92">
        <f t="shared" si="259"/>
        <v>600342</v>
      </c>
      <c r="J224" s="92">
        <f t="shared" si="260"/>
        <v>962088</v>
      </c>
      <c r="K224" s="92"/>
      <c r="L224" s="92">
        <f t="shared" si="261"/>
        <v>1000572</v>
      </c>
      <c r="M224" s="92">
        <f t="shared" si="262"/>
        <v>1154505</v>
      </c>
      <c r="N224" s="92"/>
      <c r="O224" s="92">
        <f t="shared" si="263"/>
        <v>1200687</v>
      </c>
      <c r="P224" s="141">
        <v>2</v>
      </c>
      <c r="Q224" s="127"/>
      <c r="R224" s="127"/>
      <c r="S224" s="92">
        <f t="shared" si="264"/>
        <v>123150</v>
      </c>
      <c r="T224" s="93">
        <f t="shared" si="265"/>
        <v>4.0000935466456708E-2</v>
      </c>
      <c r="U224" s="10"/>
    </row>
    <row r="225" spans="1:21" ht="12" hidden="1" customHeight="1" x14ac:dyDescent="0.25">
      <c r="A225" s="4" t="s">
        <v>21</v>
      </c>
      <c r="B225" s="4"/>
      <c r="C225" s="122"/>
      <c r="D225" s="123"/>
      <c r="E225" s="132">
        <v>1562427</v>
      </c>
      <c r="F225" s="125">
        <f>ROUND($E225*(1+Summary!$C$5)/3,0)*3</f>
        <v>1624923</v>
      </c>
      <c r="G225" s="92">
        <f t="shared" si="258"/>
        <v>585909</v>
      </c>
      <c r="H225" s="92"/>
      <c r="I225" s="92">
        <f t="shared" si="259"/>
        <v>609345</v>
      </c>
      <c r="J225" s="92">
        <f t="shared" si="260"/>
        <v>976518</v>
      </c>
      <c r="K225" s="92"/>
      <c r="L225" s="92">
        <f t="shared" si="261"/>
        <v>1015578</v>
      </c>
      <c r="M225" s="92">
        <f t="shared" si="262"/>
        <v>1171821</v>
      </c>
      <c r="N225" s="92"/>
      <c r="O225" s="92">
        <f t="shared" si="263"/>
        <v>1218693</v>
      </c>
      <c r="P225" s="141">
        <v>1</v>
      </c>
      <c r="Q225" s="127"/>
      <c r="R225" s="127"/>
      <c r="S225" s="92">
        <f t="shared" si="264"/>
        <v>62496</v>
      </c>
      <c r="T225" s="93">
        <f t="shared" si="265"/>
        <v>3.9999308767705626E-2</v>
      </c>
      <c r="U225" s="10"/>
    </row>
    <row r="226" spans="1:21" ht="12" hidden="1" customHeight="1" x14ac:dyDescent="0.25">
      <c r="A226" s="4"/>
      <c r="B226" s="4"/>
      <c r="C226" s="122"/>
      <c r="D226" s="123"/>
      <c r="E226" s="132">
        <v>1585878</v>
      </c>
      <c r="F226" s="125">
        <f>ROUND($E226*(1+Summary!$C$5)/3,0)*3</f>
        <v>1649313</v>
      </c>
      <c r="G226" s="92">
        <f t="shared" si="258"/>
        <v>594705</v>
      </c>
      <c r="H226" s="92"/>
      <c r="I226" s="92">
        <f t="shared" si="259"/>
        <v>618492</v>
      </c>
      <c r="J226" s="92">
        <f t="shared" si="260"/>
        <v>991173</v>
      </c>
      <c r="K226" s="92"/>
      <c r="L226" s="92">
        <f t="shared" si="261"/>
        <v>1030821</v>
      </c>
      <c r="M226" s="92">
        <f t="shared" si="262"/>
        <v>1189410</v>
      </c>
      <c r="N226" s="92"/>
      <c r="O226" s="92">
        <f t="shared" si="263"/>
        <v>1236984</v>
      </c>
      <c r="P226" s="141">
        <v>0</v>
      </c>
      <c r="Q226" s="127"/>
      <c r="R226" s="127"/>
      <c r="S226" s="92">
        <f t="shared" si="264"/>
        <v>0</v>
      </c>
      <c r="T226" s="93">
        <f t="shared" si="265"/>
        <v>3.9999924332136519E-2</v>
      </c>
      <c r="U226" s="10"/>
    </row>
    <row r="227" spans="1:21" ht="12" hidden="1" customHeight="1" x14ac:dyDescent="0.25">
      <c r="A227" s="4"/>
      <c r="B227" s="4"/>
      <c r="C227" s="122"/>
      <c r="D227" s="123"/>
      <c r="E227" s="132">
        <v>1609650</v>
      </c>
      <c r="F227" s="125">
        <f>ROUND($E227*(1+Summary!$C$5)/3,0)*3</f>
        <v>1674036</v>
      </c>
      <c r="G227" s="92">
        <f t="shared" si="258"/>
        <v>603618</v>
      </c>
      <c r="H227" s="92"/>
      <c r="I227" s="92">
        <f t="shared" si="259"/>
        <v>627765</v>
      </c>
      <c r="J227" s="92">
        <f t="shared" si="260"/>
        <v>1006032</v>
      </c>
      <c r="K227" s="92"/>
      <c r="L227" s="92">
        <f t="shared" si="261"/>
        <v>1046274</v>
      </c>
      <c r="M227" s="92">
        <f t="shared" si="262"/>
        <v>1207239</v>
      </c>
      <c r="N227" s="92"/>
      <c r="O227" s="92">
        <f t="shared" si="263"/>
        <v>1255527</v>
      </c>
      <c r="P227" s="141">
        <v>0</v>
      </c>
      <c r="Q227" s="127"/>
      <c r="R227" s="127"/>
      <c r="S227" s="92">
        <f t="shared" si="264"/>
        <v>0</v>
      </c>
      <c r="T227" s="93">
        <f t="shared" si="265"/>
        <v>0.04</v>
      </c>
      <c r="U227" s="10"/>
    </row>
    <row r="228" spans="1:21" ht="12" hidden="1" customHeight="1" x14ac:dyDescent="0.25">
      <c r="A228" s="4"/>
      <c r="B228" s="4"/>
      <c r="C228" s="122"/>
      <c r="D228" s="123"/>
      <c r="E228" s="132">
        <v>1633812</v>
      </c>
      <c r="F228" s="125">
        <f>ROUND($E228*(1+Summary!$C$5)/3,0)*3</f>
        <v>1699164</v>
      </c>
      <c r="G228" s="92">
        <f t="shared" si="258"/>
        <v>612681</v>
      </c>
      <c r="H228" s="92"/>
      <c r="I228" s="92">
        <f t="shared" si="259"/>
        <v>637188</v>
      </c>
      <c r="J228" s="92">
        <f t="shared" si="260"/>
        <v>1021134</v>
      </c>
      <c r="K228" s="92"/>
      <c r="L228" s="92">
        <f t="shared" si="261"/>
        <v>1061979</v>
      </c>
      <c r="M228" s="92">
        <f t="shared" si="262"/>
        <v>1225359</v>
      </c>
      <c r="N228" s="92"/>
      <c r="O228" s="92">
        <f t="shared" si="263"/>
        <v>1274373</v>
      </c>
      <c r="P228" s="141">
        <v>0</v>
      </c>
      <c r="Q228" s="127"/>
      <c r="R228" s="127"/>
      <c r="S228" s="92">
        <f t="shared" si="264"/>
        <v>0</v>
      </c>
      <c r="T228" s="93">
        <f t="shared" si="265"/>
        <v>3.9999706208547862E-2</v>
      </c>
      <c r="U228" s="10"/>
    </row>
    <row r="229" spans="1:21" ht="12" hidden="1" customHeight="1" x14ac:dyDescent="0.25">
      <c r="A229" s="4"/>
      <c r="B229" s="4"/>
      <c r="C229" s="122"/>
      <c r="D229" s="123"/>
      <c r="E229" s="132">
        <v>1658316</v>
      </c>
      <c r="F229" s="125">
        <f>ROUND($E229*(1+Summary!$C$5)/3,0)*3</f>
        <v>1724649</v>
      </c>
      <c r="G229" s="92">
        <f t="shared" si="258"/>
        <v>621870</v>
      </c>
      <c r="H229" s="92"/>
      <c r="I229" s="92">
        <f t="shared" si="259"/>
        <v>646743</v>
      </c>
      <c r="J229" s="92">
        <f t="shared" si="260"/>
        <v>1036449</v>
      </c>
      <c r="K229" s="92"/>
      <c r="L229" s="92">
        <f t="shared" si="261"/>
        <v>1077906</v>
      </c>
      <c r="M229" s="92">
        <f t="shared" si="262"/>
        <v>1243737</v>
      </c>
      <c r="N229" s="92"/>
      <c r="O229" s="92">
        <f t="shared" si="263"/>
        <v>1293486</v>
      </c>
      <c r="P229" s="141">
        <v>2</v>
      </c>
      <c r="Q229" s="127"/>
      <c r="R229" s="127"/>
      <c r="S229" s="92">
        <f t="shared" si="264"/>
        <v>132666</v>
      </c>
      <c r="T229" s="93">
        <f t="shared" si="265"/>
        <v>4.0000217087696195E-2</v>
      </c>
      <c r="U229" s="10"/>
    </row>
    <row r="230" spans="1:21" ht="12" hidden="1" customHeight="1" x14ac:dyDescent="0.25">
      <c r="A230" s="4"/>
      <c r="B230" s="4"/>
      <c r="C230" s="122"/>
      <c r="D230" s="123"/>
      <c r="E230" s="132">
        <v>1683195</v>
      </c>
      <c r="F230" s="125">
        <f>ROUND($E230*(1+Summary!$C$5)/3,0)*3</f>
        <v>1750524</v>
      </c>
      <c r="G230" s="92">
        <f t="shared" si="258"/>
        <v>631197</v>
      </c>
      <c r="H230" s="92"/>
      <c r="I230" s="92">
        <f t="shared" si="259"/>
        <v>656448</v>
      </c>
      <c r="J230" s="92">
        <f t="shared" si="260"/>
        <v>1051998</v>
      </c>
      <c r="K230" s="92"/>
      <c r="L230" s="92">
        <f t="shared" si="261"/>
        <v>1094079</v>
      </c>
      <c r="M230" s="92">
        <f t="shared" si="262"/>
        <v>1262397</v>
      </c>
      <c r="N230" s="92"/>
      <c r="O230" s="92">
        <f t="shared" si="263"/>
        <v>1312893</v>
      </c>
      <c r="P230" s="141">
        <v>0</v>
      </c>
      <c r="Q230" s="127"/>
      <c r="R230" s="127"/>
      <c r="S230" s="92">
        <f t="shared" si="264"/>
        <v>0</v>
      </c>
      <c r="T230" s="93">
        <f t="shared" si="265"/>
        <v>4.0000712929874435E-2</v>
      </c>
      <c r="U230" s="10"/>
    </row>
    <row r="231" spans="1:21" ht="12" hidden="1" customHeight="1" x14ac:dyDescent="0.25">
      <c r="A231" s="4"/>
      <c r="B231" s="4"/>
      <c r="C231" s="122"/>
      <c r="D231" s="123"/>
      <c r="E231" s="132">
        <v>1708446</v>
      </c>
      <c r="F231" s="125">
        <f>ROUND($E231*(1+Summary!$C$5)/3,0)*3</f>
        <v>1776783</v>
      </c>
      <c r="G231" s="92">
        <f t="shared" si="258"/>
        <v>640668</v>
      </c>
      <c r="H231" s="92"/>
      <c r="I231" s="92">
        <f t="shared" si="259"/>
        <v>666294</v>
      </c>
      <c r="J231" s="92">
        <f t="shared" si="260"/>
        <v>1067778</v>
      </c>
      <c r="K231" s="92"/>
      <c r="L231" s="92">
        <f t="shared" si="261"/>
        <v>1110489</v>
      </c>
      <c r="M231" s="92">
        <f t="shared" si="262"/>
        <v>1281336</v>
      </c>
      <c r="N231" s="92"/>
      <c r="O231" s="92">
        <f t="shared" si="263"/>
        <v>1332588</v>
      </c>
      <c r="P231" s="141">
        <v>0</v>
      </c>
      <c r="Q231" s="127"/>
      <c r="R231" s="127"/>
      <c r="S231" s="92">
        <f t="shared" si="264"/>
        <v>0</v>
      </c>
      <c r="T231" s="93">
        <f t="shared" si="265"/>
        <v>3.9999508325109484E-2</v>
      </c>
      <c r="U231" s="10"/>
    </row>
    <row r="232" spans="1:21" ht="12" hidden="1" customHeight="1" x14ac:dyDescent="0.25">
      <c r="A232" s="4"/>
      <c r="B232" s="4"/>
      <c r="C232" s="122"/>
      <c r="D232" s="123"/>
      <c r="E232" s="129" t="s">
        <v>61</v>
      </c>
      <c r="F232" s="130">
        <f>(F234-F231)/F231</f>
        <v>0.15428164272170547</v>
      </c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3"/>
      <c r="U232" s="10"/>
    </row>
    <row r="233" spans="1:21" ht="12" hidden="1" customHeight="1" x14ac:dyDescent="0.25">
      <c r="A233" s="4"/>
      <c r="B233" s="4"/>
      <c r="C233" s="122"/>
      <c r="D233" s="123"/>
      <c r="E233" s="108"/>
      <c r="F233" s="125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3"/>
      <c r="U233" s="10"/>
    </row>
    <row r="234" spans="1:21" ht="12" hidden="1" customHeight="1" x14ac:dyDescent="0.25">
      <c r="A234" s="4" t="s">
        <v>58</v>
      </c>
      <c r="B234" s="4"/>
      <c r="C234" s="122"/>
      <c r="D234" s="123"/>
      <c r="E234" s="132">
        <v>1972026</v>
      </c>
      <c r="F234" s="125">
        <f>ROUND($E234*(1+Summary!$C$6)/3,0)*3</f>
        <v>2050908</v>
      </c>
      <c r="G234" s="92">
        <f t="shared" ref="G234:G242" si="266">ROUND((E234/8*3)/3,0)*3</f>
        <v>739509</v>
      </c>
      <c r="H234" s="92"/>
      <c r="I234" s="92">
        <f t="shared" ref="I234:I242" si="267">ROUND((F234/8*3)/3,0)*3</f>
        <v>769092</v>
      </c>
      <c r="J234" s="92">
        <f t="shared" ref="J234:J242" si="268">ROUND((E234/8*5)/3,0)*3</f>
        <v>1232517</v>
      </c>
      <c r="K234" s="92"/>
      <c r="L234" s="92">
        <f t="shared" ref="L234:L242" si="269">ROUND((F234/8*5)/3,0)*3</f>
        <v>1281819</v>
      </c>
      <c r="M234" s="92">
        <f t="shared" ref="M234:M242" si="270">ROUND((E234/8*6)/3,0)*3</f>
        <v>1479021</v>
      </c>
      <c r="N234" s="92"/>
      <c r="O234" s="92">
        <f t="shared" ref="O234:O242" si="271">ROUND((F234/8*6)/3,0)*3</f>
        <v>1538181</v>
      </c>
      <c r="P234" s="141"/>
      <c r="Q234" s="127"/>
      <c r="R234" s="127"/>
      <c r="S234" s="92">
        <f t="shared" ref="S234:S242" si="272">(F234-E234)*P234</f>
        <v>0</v>
      </c>
      <c r="T234" s="93">
        <f t="shared" ref="T234:T242" si="273">(F234-E234)/E234</f>
        <v>4.0000486808997447E-2</v>
      </c>
      <c r="U234" s="10"/>
    </row>
    <row r="235" spans="1:21" ht="12" hidden="1" customHeight="1" x14ac:dyDescent="0.25">
      <c r="A235" s="4" t="s">
        <v>59</v>
      </c>
      <c r="B235" s="4"/>
      <c r="C235" s="122"/>
      <c r="D235" s="123"/>
      <c r="E235" s="132">
        <v>2001612</v>
      </c>
      <c r="F235" s="125">
        <f>ROUND($E235*(1+Summary!$C$6)/3,0)*3</f>
        <v>2081676</v>
      </c>
      <c r="G235" s="92">
        <f t="shared" si="266"/>
        <v>750606</v>
      </c>
      <c r="H235" s="92"/>
      <c r="I235" s="92">
        <f t="shared" si="267"/>
        <v>780630</v>
      </c>
      <c r="J235" s="92">
        <f t="shared" si="268"/>
        <v>1251009</v>
      </c>
      <c r="K235" s="92"/>
      <c r="L235" s="92">
        <f t="shared" si="269"/>
        <v>1301049</v>
      </c>
      <c r="M235" s="92">
        <f t="shared" si="270"/>
        <v>1501209</v>
      </c>
      <c r="N235" s="92"/>
      <c r="O235" s="92">
        <f t="shared" si="271"/>
        <v>1561257</v>
      </c>
      <c r="P235" s="141"/>
      <c r="Q235" s="127"/>
      <c r="R235" s="127"/>
      <c r="S235" s="92">
        <f t="shared" si="272"/>
        <v>0</v>
      </c>
      <c r="T235" s="93">
        <f t="shared" si="273"/>
        <v>3.999976019328421E-2</v>
      </c>
      <c r="U235" s="10"/>
    </row>
    <row r="236" spans="1:21" ht="12" hidden="1" customHeight="1" x14ac:dyDescent="0.25">
      <c r="A236" s="4" t="s">
        <v>5</v>
      </c>
      <c r="B236" s="4"/>
      <c r="C236" s="122"/>
      <c r="D236" s="123"/>
      <c r="E236" s="132">
        <v>2031639</v>
      </c>
      <c r="F236" s="125">
        <f>ROUND($E236*(1+Summary!$C$6)/3,0)*3</f>
        <v>2112906</v>
      </c>
      <c r="G236" s="92">
        <f t="shared" si="266"/>
        <v>761865</v>
      </c>
      <c r="H236" s="92"/>
      <c r="I236" s="92">
        <f t="shared" si="267"/>
        <v>792339</v>
      </c>
      <c r="J236" s="92">
        <f t="shared" si="268"/>
        <v>1269774</v>
      </c>
      <c r="K236" s="92"/>
      <c r="L236" s="92">
        <f t="shared" si="269"/>
        <v>1320567</v>
      </c>
      <c r="M236" s="92">
        <f t="shared" si="270"/>
        <v>1523730</v>
      </c>
      <c r="N236" s="92"/>
      <c r="O236" s="92">
        <f t="shared" si="271"/>
        <v>1584681</v>
      </c>
      <c r="P236" s="141">
        <v>1</v>
      </c>
      <c r="Q236" s="127"/>
      <c r="R236" s="127"/>
      <c r="S236" s="92">
        <f t="shared" si="272"/>
        <v>81267</v>
      </c>
      <c r="T236" s="93">
        <f t="shared" si="273"/>
        <v>4.0000708787338697E-2</v>
      </c>
      <c r="U236" s="10"/>
    </row>
    <row r="237" spans="1:21" ht="12" hidden="1" customHeight="1" x14ac:dyDescent="0.25">
      <c r="A237" s="4"/>
      <c r="B237" s="4"/>
      <c r="C237" s="122"/>
      <c r="D237" s="123"/>
      <c r="E237" s="132">
        <v>2062113</v>
      </c>
      <c r="F237" s="125">
        <f>ROUND($E237*(1+Summary!$C$6)/3,0)*3</f>
        <v>2144598</v>
      </c>
      <c r="G237" s="92">
        <f t="shared" si="266"/>
        <v>773292</v>
      </c>
      <c r="H237" s="92"/>
      <c r="I237" s="92">
        <f t="shared" si="267"/>
        <v>804225</v>
      </c>
      <c r="J237" s="92">
        <f t="shared" si="268"/>
        <v>1288821</v>
      </c>
      <c r="K237" s="92"/>
      <c r="L237" s="92">
        <f t="shared" si="269"/>
        <v>1340373</v>
      </c>
      <c r="M237" s="92">
        <f t="shared" si="270"/>
        <v>1546584</v>
      </c>
      <c r="N237" s="92"/>
      <c r="O237" s="92">
        <f t="shared" si="271"/>
        <v>1608450</v>
      </c>
      <c r="P237" s="141"/>
      <c r="Q237" s="127"/>
      <c r="R237" s="127"/>
      <c r="S237" s="92">
        <f t="shared" si="272"/>
        <v>0</v>
      </c>
      <c r="T237" s="93">
        <f t="shared" si="273"/>
        <v>4.0000232770949024E-2</v>
      </c>
      <c r="U237" s="10"/>
    </row>
    <row r="238" spans="1:21" ht="12" hidden="1" customHeight="1" x14ac:dyDescent="0.25">
      <c r="A238" s="4"/>
      <c r="B238" s="4"/>
      <c r="C238" s="122"/>
      <c r="D238" s="123"/>
      <c r="E238" s="132">
        <v>2093046</v>
      </c>
      <c r="F238" s="125">
        <f>ROUND($E238*(1+Summary!$C$6)/3,0)*3</f>
        <v>2176767</v>
      </c>
      <c r="G238" s="92">
        <f t="shared" si="266"/>
        <v>784893</v>
      </c>
      <c r="H238" s="92"/>
      <c r="I238" s="92">
        <f t="shared" si="267"/>
        <v>816288</v>
      </c>
      <c r="J238" s="92">
        <f t="shared" si="268"/>
        <v>1308153</v>
      </c>
      <c r="K238" s="92"/>
      <c r="L238" s="92">
        <f t="shared" si="269"/>
        <v>1360479</v>
      </c>
      <c r="M238" s="92">
        <f t="shared" si="270"/>
        <v>1569786</v>
      </c>
      <c r="N238" s="92"/>
      <c r="O238" s="92">
        <f t="shared" si="271"/>
        <v>1632576</v>
      </c>
      <c r="P238" s="141"/>
      <c r="Q238" s="127"/>
      <c r="R238" s="127"/>
      <c r="S238" s="92">
        <f t="shared" si="272"/>
        <v>0</v>
      </c>
      <c r="T238" s="93">
        <f t="shared" si="273"/>
        <v>3.9999598671027772E-2</v>
      </c>
      <c r="U238" s="10"/>
    </row>
    <row r="239" spans="1:21" ht="12" hidden="1" customHeight="1" x14ac:dyDescent="0.25">
      <c r="A239" s="4"/>
      <c r="B239" s="4"/>
      <c r="C239" s="122"/>
      <c r="D239" s="123"/>
      <c r="E239" s="132">
        <v>2124444</v>
      </c>
      <c r="F239" s="125">
        <f>ROUND($E239*(1+Summary!$C$6)/3,0)*3</f>
        <v>2209422</v>
      </c>
      <c r="G239" s="92">
        <f t="shared" si="266"/>
        <v>796668</v>
      </c>
      <c r="H239" s="92"/>
      <c r="I239" s="92">
        <f t="shared" si="267"/>
        <v>828534</v>
      </c>
      <c r="J239" s="92">
        <f t="shared" si="268"/>
        <v>1327779</v>
      </c>
      <c r="K239" s="92"/>
      <c r="L239" s="92">
        <f t="shared" si="269"/>
        <v>1380888</v>
      </c>
      <c r="M239" s="92">
        <f t="shared" si="270"/>
        <v>1593333</v>
      </c>
      <c r="N239" s="92"/>
      <c r="O239" s="92">
        <f t="shared" si="271"/>
        <v>1657068</v>
      </c>
      <c r="P239" s="141"/>
      <c r="Q239" s="127"/>
      <c r="R239" s="127"/>
      <c r="S239" s="92">
        <f t="shared" si="272"/>
        <v>0</v>
      </c>
      <c r="T239" s="93">
        <f t="shared" si="273"/>
        <v>4.0000112970734934E-2</v>
      </c>
      <c r="U239" s="10"/>
    </row>
    <row r="240" spans="1:21" ht="12" hidden="1" customHeight="1" x14ac:dyDescent="0.25">
      <c r="A240" s="4"/>
      <c r="B240" s="4"/>
      <c r="C240" s="122"/>
      <c r="D240" s="123"/>
      <c r="E240" s="132">
        <v>2156316</v>
      </c>
      <c r="F240" s="125">
        <f>ROUND($E240*(1+Summary!$C$6)/3,0)*3</f>
        <v>2242569</v>
      </c>
      <c r="G240" s="92">
        <f t="shared" si="266"/>
        <v>808620</v>
      </c>
      <c r="H240" s="92"/>
      <c r="I240" s="92">
        <f t="shared" si="267"/>
        <v>840963</v>
      </c>
      <c r="J240" s="92">
        <f t="shared" si="268"/>
        <v>1347699</v>
      </c>
      <c r="K240" s="92"/>
      <c r="L240" s="92">
        <f t="shared" si="269"/>
        <v>1401606</v>
      </c>
      <c r="M240" s="92">
        <f t="shared" si="270"/>
        <v>1617237</v>
      </c>
      <c r="N240" s="92"/>
      <c r="O240" s="92">
        <f t="shared" si="271"/>
        <v>1681926</v>
      </c>
      <c r="P240" s="141"/>
      <c r="Q240" s="127"/>
      <c r="R240" s="127"/>
      <c r="S240" s="92">
        <f t="shared" si="272"/>
        <v>0</v>
      </c>
      <c r="T240" s="93">
        <f t="shared" si="273"/>
        <v>4.0000166951411571E-2</v>
      </c>
      <c r="U240" s="10"/>
    </row>
    <row r="241" spans="1:21" ht="12" hidden="1" customHeight="1" x14ac:dyDescent="0.25">
      <c r="A241" s="4" t="s">
        <v>50</v>
      </c>
      <c r="B241" s="4"/>
      <c r="C241" s="122"/>
      <c r="D241" s="123"/>
      <c r="E241" s="132">
        <v>2188662</v>
      </c>
      <c r="F241" s="125">
        <f>ROUND($E241*(1+Summary!$C$6)/3,0)*3</f>
        <v>2276208</v>
      </c>
      <c r="G241" s="92">
        <f t="shared" si="266"/>
        <v>820749</v>
      </c>
      <c r="H241" s="92"/>
      <c r="I241" s="92">
        <f t="shared" si="267"/>
        <v>853578</v>
      </c>
      <c r="J241" s="92">
        <f t="shared" si="268"/>
        <v>1367913</v>
      </c>
      <c r="K241" s="92"/>
      <c r="L241" s="92">
        <f t="shared" si="269"/>
        <v>1422630</v>
      </c>
      <c r="M241" s="92">
        <f t="shared" si="270"/>
        <v>1641498</v>
      </c>
      <c r="N241" s="92"/>
      <c r="O241" s="92">
        <f t="shared" si="271"/>
        <v>1707156</v>
      </c>
      <c r="P241" s="141"/>
      <c r="Q241" s="127"/>
      <c r="R241" s="127"/>
      <c r="S241" s="92">
        <f t="shared" si="272"/>
        <v>0</v>
      </c>
      <c r="T241" s="93">
        <f t="shared" si="273"/>
        <v>3.9999780687927144E-2</v>
      </c>
      <c r="U241" s="10"/>
    </row>
    <row r="242" spans="1:21" ht="12" hidden="1" customHeight="1" x14ac:dyDescent="0.25">
      <c r="A242" s="4"/>
      <c r="B242" s="4"/>
      <c r="C242" s="122"/>
      <c r="D242" s="123"/>
      <c r="E242" s="132">
        <v>2221488</v>
      </c>
      <c r="F242" s="125">
        <f>ROUND($E242*(1+Summary!$C$6)/3,0)*3</f>
        <v>2310348</v>
      </c>
      <c r="G242" s="92">
        <f t="shared" si="266"/>
        <v>833058</v>
      </c>
      <c r="H242" s="92"/>
      <c r="I242" s="92">
        <f t="shared" si="267"/>
        <v>866382</v>
      </c>
      <c r="J242" s="92">
        <f t="shared" si="268"/>
        <v>1388430</v>
      </c>
      <c r="K242" s="92"/>
      <c r="L242" s="92">
        <f t="shared" si="269"/>
        <v>1443969</v>
      </c>
      <c r="M242" s="92">
        <f t="shared" si="270"/>
        <v>1666116</v>
      </c>
      <c r="N242" s="92"/>
      <c r="O242" s="92">
        <f t="shared" si="271"/>
        <v>1732761</v>
      </c>
      <c r="P242" s="141"/>
      <c r="Q242" s="127"/>
      <c r="R242" s="127"/>
      <c r="S242" s="92">
        <f t="shared" si="272"/>
        <v>0</v>
      </c>
      <c r="T242" s="93">
        <f t="shared" si="273"/>
        <v>4.0000216071389989E-2</v>
      </c>
      <c r="U242" s="10"/>
    </row>
    <row r="243" spans="1:21" ht="12" hidden="1" customHeight="1" x14ac:dyDescent="0.25">
      <c r="C243" s="10"/>
      <c r="D243" s="39"/>
      <c r="E243" s="135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20"/>
      <c r="Q243" s="20"/>
      <c r="R243" s="20"/>
      <c r="S243" s="20"/>
      <c r="T243" s="74"/>
      <c r="U243" s="10"/>
    </row>
    <row r="244" spans="1:21" ht="12" hidden="1" customHeight="1" x14ac:dyDescent="0.25">
      <c r="C244" s="10"/>
      <c r="D244" s="39"/>
      <c r="E244" s="18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109">
        <f>SUM(P194:P242)</f>
        <v>210</v>
      </c>
      <c r="Q244" s="136"/>
      <c r="R244" s="137"/>
      <c r="S244" s="109">
        <f>SUM(S194:S242)</f>
        <v>9600795</v>
      </c>
      <c r="T244" s="74"/>
      <c r="U244" s="10"/>
    </row>
    <row r="245" spans="1:21" ht="12" hidden="1" customHeight="1" x14ac:dyDescent="0.2">
      <c r="C245" s="10"/>
      <c r="D245" s="39"/>
      <c r="E245" s="18"/>
      <c r="T245" s="74"/>
      <c r="U245" s="10"/>
    </row>
    <row r="246" spans="1:21" ht="12" hidden="1" customHeight="1" x14ac:dyDescent="0.2">
      <c r="C246" s="10"/>
      <c r="D246" s="39"/>
      <c r="E246" s="18"/>
      <c r="T246" s="74"/>
      <c r="U246" s="10"/>
    </row>
    <row r="247" spans="1:21" ht="12" hidden="1" customHeight="1" x14ac:dyDescent="0.2">
      <c r="C247" s="10"/>
      <c r="D247" s="39"/>
      <c r="E247" s="18"/>
      <c r="T247" s="74"/>
      <c r="U247" s="10"/>
    </row>
    <row r="248" spans="1:21" ht="12" hidden="1" customHeight="1" x14ac:dyDescent="0.2">
      <c r="C248" s="10"/>
      <c r="D248" s="39"/>
      <c r="E248" s="18"/>
      <c r="T248" s="74"/>
      <c r="U248" s="10"/>
    </row>
    <row r="249" spans="1:21" ht="12" hidden="1" customHeight="1" x14ac:dyDescent="0.2">
      <c r="C249" s="10"/>
      <c r="D249" s="39"/>
      <c r="E249" s="18"/>
      <c r="T249" s="74"/>
      <c r="U249" s="10"/>
    </row>
    <row r="250" spans="1:21" ht="12" hidden="1" customHeight="1" x14ac:dyDescent="0.2">
      <c r="C250" s="10"/>
      <c r="D250" s="39"/>
      <c r="E250" s="18"/>
      <c r="T250" s="74"/>
      <c r="U250" s="10"/>
    </row>
    <row r="251" spans="1:21" ht="12" hidden="1" customHeight="1" x14ac:dyDescent="0.2">
      <c r="C251" s="10"/>
      <c r="D251" s="39"/>
      <c r="E251" s="18"/>
      <c r="T251" s="74"/>
      <c r="U251" s="10"/>
    </row>
    <row r="252" spans="1:21" ht="12" hidden="1" customHeight="1" x14ac:dyDescent="0.2">
      <c r="C252" s="10"/>
      <c r="D252" s="39"/>
      <c r="E252" s="18"/>
      <c r="T252" s="74"/>
      <c r="U252" s="10"/>
    </row>
    <row r="253" spans="1:21" ht="12" hidden="1" customHeight="1" x14ac:dyDescent="0.2">
      <c r="C253" s="10"/>
      <c r="D253" s="39"/>
      <c r="E253" s="18"/>
      <c r="T253" s="74"/>
      <c r="U253" s="10"/>
    </row>
    <row r="254" spans="1:21" ht="12" hidden="1" customHeight="1" x14ac:dyDescent="0.2">
      <c r="C254" s="10"/>
      <c r="D254" s="39"/>
      <c r="E254" s="18"/>
      <c r="T254" s="74"/>
      <c r="U254" s="10"/>
    </row>
    <row r="255" spans="1:21" ht="12" hidden="1" customHeight="1" x14ac:dyDescent="0.2">
      <c r="C255" s="10"/>
      <c r="D255" s="39"/>
      <c r="E255" s="18"/>
      <c r="T255" s="74"/>
      <c r="U255" s="10"/>
    </row>
    <row r="256" spans="1:21" ht="12" hidden="1" customHeight="1" x14ac:dyDescent="0.2">
      <c r="C256" s="10"/>
      <c r="D256" s="39"/>
      <c r="E256" s="18"/>
      <c r="T256" s="74"/>
      <c r="U256" s="10"/>
    </row>
    <row r="257" spans="3:21" ht="12" hidden="1" customHeight="1" x14ac:dyDescent="0.2">
      <c r="C257" s="10"/>
      <c r="D257" s="39"/>
      <c r="E257" s="18"/>
      <c r="T257" s="74"/>
      <c r="U257" s="10"/>
    </row>
    <row r="258" spans="3:21" ht="12" hidden="1" customHeight="1" x14ac:dyDescent="0.2">
      <c r="C258" s="10"/>
      <c r="D258" s="39"/>
      <c r="E258" s="18"/>
      <c r="T258" s="74"/>
      <c r="U258" s="10"/>
    </row>
    <row r="259" spans="3:21" ht="12" hidden="1" customHeight="1" x14ac:dyDescent="0.2">
      <c r="C259" s="10"/>
      <c r="D259" s="39"/>
      <c r="E259" s="18"/>
      <c r="T259" s="74"/>
      <c r="U259" s="10"/>
    </row>
    <row r="260" spans="3:21" ht="12" hidden="1" customHeight="1" x14ac:dyDescent="0.2">
      <c r="C260" s="10"/>
      <c r="D260" s="39"/>
      <c r="E260" s="18"/>
      <c r="T260" s="74"/>
      <c r="U260" s="10"/>
    </row>
    <row r="261" spans="3:21" ht="12" hidden="1" customHeight="1" x14ac:dyDescent="0.2">
      <c r="C261" s="10"/>
      <c r="D261" s="39"/>
      <c r="E261" s="18"/>
      <c r="T261" s="74"/>
      <c r="U261" s="10"/>
    </row>
    <row r="262" spans="3:21" ht="12" hidden="1" customHeight="1" x14ac:dyDescent="0.2">
      <c r="C262" s="10"/>
      <c r="D262" s="39"/>
      <c r="E262" s="18"/>
      <c r="T262" s="74"/>
      <c r="U262" s="10"/>
    </row>
    <row r="263" spans="3:21" ht="12" hidden="1" customHeight="1" x14ac:dyDescent="0.2">
      <c r="C263" s="10"/>
      <c r="D263" s="39"/>
      <c r="E263" s="18"/>
      <c r="T263" s="74"/>
      <c r="U263" s="10"/>
    </row>
    <row r="264" spans="3:21" ht="12" hidden="1" customHeight="1" x14ac:dyDescent="0.2">
      <c r="C264" s="10"/>
      <c r="D264" s="39"/>
      <c r="E264" s="18"/>
      <c r="T264" s="74"/>
      <c r="U264" s="10"/>
    </row>
    <row r="265" spans="3:21" ht="12" hidden="1" customHeight="1" x14ac:dyDescent="0.2">
      <c r="C265" s="10"/>
      <c r="D265" s="39"/>
      <c r="E265" s="18"/>
      <c r="T265" s="74"/>
      <c r="U265" s="10"/>
    </row>
    <row r="266" spans="3:21" ht="12" hidden="1" customHeight="1" x14ac:dyDescent="0.2">
      <c r="C266" s="10"/>
      <c r="D266" s="39"/>
      <c r="E266" s="18"/>
      <c r="T266" s="74"/>
      <c r="U266" s="10"/>
    </row>
    <row r="267" spans="3:21" ht="12" hidden="1" customHeight="1" x14ac:dyDescent="0.2">
      <c r="C267" s="10"/>
      <c r="D267" s="39"/>
      <c r="E267" s="18"/>
      <c r="T267" s="74"/>
      <c r="U267" s="10"/>
    </row>
    <row r="268" spans="3:21" ht="12" hidden="1" customHeight="1" x14ac:dyDescent="0.2">
      <c r="C268" s="10"/>
      <c r="D268" s="39"/>
      <c r="E268" s="18"/>
      <c r="T268" s="74"/>
      <c r="U268" s="10"/>
    </row>
    <row r="269" spans="3:21" ht="12" hidden="1" customHeight="1" x14ac:dyDescent="0.2">
      <c r="C269" s="10"/>
      <c r="D269" s="39"/>
      <c r="E269" s="18"/>
      <c r="T269" s="74"/>
      <c r="U269" s="10"/>
    </row>
    <row r="270" spans="3:21" ht="12" hidden="1" customHeight="1" x14ac:dyDescent="0.2">
      <c r="C270" s="10"/>
      <c r="D270" s="39"/>
      <c r="E270" s="18"/>
      <c r="T270" s="74"/>
      <c r="U270" s="10"/>
    </row>
    <row r="271" spans="3:21" ht="12" hidden="1" customHeight="1" x14ac:dyDescent="0.2">
      <c r="C271" s="10"/>
      <c r="D271" s="39"/>
      <c r="E271" s="18"/>
      <c r="T271" s="74"/>
      <c r="U271" s="10"/>
    </row>
    <row r="272" spans="3:21" ht="12" hidden="1" customHeight="1" x14ac:dyDescent="0.2">
      <c r="C272" s="10"/>
      <c r="D272" s="39"/>
      <c r="E272" s="18"/>
      <c r="T272" s="74"/>
      <c r="U272" s="10"/>
    </row>
    <row r="273" spans="3:21" ht="12" hidden="1" customHeight="1" x14ac:dyDescent="0.2">
      <c r="C273" s="10"/>
      <c r="D273" s="39"/>
      <c r="E273" s="18"/>
      <c r="T273" s="74"/>
      <c r="U273" s="10"/>
    </row>
    <row r="274" spans="3:21" ht="12" hidden="1" customHeight="1" x14ac:dyDescent="0.2">
      <c r="C274" s="10"/>
      <c r="D274" s="39"/>
      <c r="E274" s="18"/>
      <c r="T274" s="74"/>
      <c r="U274" s="10"/>
    </row>
    <row r="275" spans="3:21" ht="12" hidden="1" customHeight="1" x14ac:dyDescent="0.2">
      <c r="C275" s="10"/>
      <c r="D275" s="39"/>
      <c r="E275" s="18"/>
      <c r="T275" s="74"/>
      <c r="U275" s="10"/>
    </row>
    <row r="276" spans="3:21" ht="12" hidden="1" customHeight="1" x14ac:dyDescent="0.2">
      <c r="C276" s="10"/>
      <c r="D276" s="39"/>
      <c r="E276" s="18"/>
      <c r="T276" s="74"/>
      <c r="U276" s="10"/>
    </row>
    <row r="277" spans="3:21" ht="12" hidden="1" customHeight="1" x14ac:dyDescent="0.2">
      <c r="C277" s="10"/>
      <c r="D277" s="39"/>
      <c r="E277" s="18"/>
      <c r="T277" s="74"/>
      <c r="U277" s="10"/>
    </row>
    <row r="278" spans="3:21" ht="12" hidden="1" customHeight="1" x14ac:dyDescent="0.2">
      <c r="C278" s="10"/>
      <c r="D278" s="39"/>
      <c r="E278" s="18"/>
      <c r="T278" s="74"/>
      <c r="U278" s="10"/>
    </row>
    <row r="279" spans="3:21" ht="12" hidden="1" customHeight="1" x14ac:dyDescent="0.2">
      <c r="C279" s="10"/>
      <c r="D279" s="39"/>
      <c r="E279" s="18"/>
      <c r="T279" s="74"/>
      <c r="U279" s="10"/>
    </row>
    <row r="280" spans="3:21" ht="12" hidden="1" customHeight="1" x14ac:dyDescent="0.2">
      <c r="C280" s="10"/>
      <c r="D280" s="39"/>
      <c r="E280" s="18"/>
      <c r="T280" s="74"/>
      <c r="U280" s="10"/>
    </row>
    <row r="281" spans="3:21" ht="12" hidden="1" customHeight="1" x14ac:dyDescent="0.2">
      <c r="C281" s="10"/>
      <c r="D281" s="39"/>
      <c r="E281" s="18"/>
      <c r="T281" s="74"/>
      <c r="U281" s="10"/>
    </row>
    <row r="282" spans="3:21" ht="12" hidden="1" customHeight="1" x14ac:dyDescent="0.2">
      <c r="C282" s="10"/>
      <c r="D282" s="39"/>
      <c r="E282" s="18"/>
      <c r="T282" s="74"/>
      <c r="U282" s="10"/>
    </row>
    <row r="283" spans="3:21" ht="12" hidden="1" customHeight="1" x14ac:dyDescent="0.2">
      <c r="C283" s="10"/>
      <c r="D283" s="39"/>
      <c r="E283" s="18"/>
      <c r="T283" s="74"/>
      <c r="U283" s="10"/>
    </row>
    <row r="284" spans="3:21" ht="12" hidden="1" customHeight="1" x14ac:dyDescent="0.2">
      <c r="C284" s="10"/>
      <c r="D284" s="39"/>
      <c r="E284" s="18"/>
      <c r="T284" s="74"/>
      <c r="U284" s="10"/>
    </row>
    <row r="285" spans="3:21" ht="12" hidden="1" customHeight="1" x14ac:dyDescent="0.2">
      <c r="C285" s="10"/>
      <c r="D285" s="39"/>
      <c r="E285" s="18"/>
      <c r="T285" s="74"/>
      <c r="U285" s="10"/>
    </row>
    <row r="286" spans="3:21" ht="12" hidden="1" customHeight="1" x14ac:dyDescent="0.2">
      <c r="C286" s="10"/>
      <c r="D286" s="39"/>
      <c r="E286" s="18"/>
      <c r="T286" s="74"/>
      <c r="U286" s="10"/>
    </row>
    <row r="287" spans="3:21" ht="12" hidden="1" customHeight="1" x14ac:dyDescent="0.2">
      <c r="C287" s="10"/>
      <c r="D287" s="39"/>
      <c r="E287" s="18"/>
      <c r="T287" s="74"/>
      <c r="U287" s="10"/>
    </row>
    <row r="288" spans="3:21" ht="12" hidden="1" customHeight="1" x14ac:dyDescent="0.2">
      <c r="C288" s="10"/>
      <c r="D288" s="39"/>
      <c r="E288" s="18"/>
      <c r="T288" s="74"/>
      <c r="U288" s="10"/>
    </row>
    <row r="289" spans="3:21" ht="12" hidden="1" customHeight="1" x14ac:dyDescent="0.2">
      <c r="C289" s="10"/>
      <c r="D289" s="39"/>
      <c r="E289" s="18"/>
      <c r="T289" s="74"/>
      <c r="U289" s="10"/>
    </row>
    <row r="290" spans="3:21" ht="12" hidden="1" customHeight="1" x14ac:dyDescent="0.2">
      <c r="C290" s="10"/>
      <c r="D290" s="39"/>
      <c r="E290" s="18"/>
      <c r="T290" s="74"/>
      <c r="U290" s="10"/>
    </row>
    <row r="291" spans="3:21" ht="12" hidden="1" customHeight="1" x14ac:dyDescent="0.2">
      <c r="C291" s="10"/>
      <c r="D291" s="39"/>
      <c r="E291" s="18"/>
      <c r="T291" s="74"/>
      <c r="U291" s="10"/>
    </row>
    <row r="292" spans="3:21" ht="12" hidden="1" customHeight="1" x14ac:dyDescent="0.2">
      <c r="C292" s="10"/>
      <c r="D292" s="39"/>
      <c r="E292" s="18"/>
      <c r="T292" s="74"/>
      <c r="U292" s="10"/>
    </row>
    <row r="293" spans="3:21" ht="12" hidden="1" customHeight="1" x14ac:dyDescent="0.2">
      <c r="C293" s="10"/>
      <c r="D293" s="39"/>
      <c r="E293" s="18"/>
      <c r="T293" s="74"/>
      <c r="U293" s="10"/>
    </row>
    <row r="294" spans="3:21" ht="12" hidden="1" customHeight="1" x14ac:dyDescent="0.2">
      <c r="C294" s="10"/>
      <c r="D294" s="39"/>
      <c r="E294" s="18"/>
      <c r="T294" s="74"/>
      <c r="U294" s="10"/>
    </row>
    <row r="295" spans="3:21" ht="12" hidden="1" customHeight="1" x14ac:dyDescent="0.2">
      <c r="C295" s="10"/>
      <c r="D295" s="39"/>
      <c r="E295" s="18"/>
      <c r="T295" s="74"/>
      <c r="U295" s="10"/>
    </row>
    <row r="296" spans="3:21" ht="12" hidden="1" customHeight="1" x14ac:dyDescent="0.2">
      <c r="C296" s="10"/>
      <c r="D296" s="39"/>
      <c r="E296" s="18"/>
      <c r="T296" s="74"/>
      <c r="U296" s="10"/>
    </row>
    <row r="297" spans="3:21" ht="12" hidden="1" customHeight="1" x14ac:dyDescent="0.2">
      <c r="C297" s="10"/>
      <c r="D297" s="39"/>
      <c r="E297" s="18"/>
      <c r="T297" s="74"/>
      <c r="U297" s="10"/>
    </row>
    <row r="298" spans="3:21" ht="12" hidden="1" customHeight="1" x14ac:dyDescent="0.2">
      <c r="C298" s="10"/>
      <c r="D298" s="39"/>
      <c r="E298" s="18"/>
      <c r="T298" s="74"/>
      <c r="U298" s="10"/>
    </row>
    <row r="299" spans="3:21" ht="12" hidden="1" customHeight="1" x14ac:dyDescent="0.2">
      <c r="C299" s="10"/>
      <c r="D299" s="39"/>
      <c r="E299" s="18"/>
      <c r="T299" s="74"/>
      <c r="U299" s="10"/>
    </row>
    <row r="300" spans="3:21" ht="12" hidden="1" customHeight="1" x14ac:dyDescent="0.2">
      <c r="C300" s="10"/>
      <c r="D300" s="39"/>
      <c r="E300" s="18"/>
      <c r="T300" s="74"/>
      <c r="U300" s="10"/>
    </row>
    <row r="301" spans="3:21" ht="12" hidden="1" customHeight="1" x14ac:dyDescent="0.2">
      <c r="C301" s="10"/>
      <c r="D301" s="39"/>
      <c r="E301" s="18"/>
      <c r="T301" s="74"/>
      <c r="U301" s="10"/>
    </row>
    <row r="302" spans="3:21" ht="12" hidden="1" customHeight="1" x14ac:dyDescent="0.2">
      <c r="C302" s="10"/>
      <c r="D302" s="39"/>
      <c r="E302" s="18"/>
      <c r="T302" s="74"/>
      <c r="U302" s="10"/>
    </row>
    <row r="303" spans="3:21" ht="12" hidden="1" customHeight="1" x14ac:dyDescent="0.2">
      <c r="C303" s="10"/>
      <c r="D303" s="39"/>
      <c r="E303" s="18"/>
      <c r="T303" s="74"/>
      <c r="U303" s="10"/>
    </row>
    <row r="304" spans="3:21" ht="12" hidden="1" customHeight="1" x14ac:dyDescent="0.2">
      <c r="C304" s="10"/>
      <c r="D304" s="39"/>
      <c r="E304" s="18"/>
      <c r="T304" s="74"/>
      <c r="U304" s="10"/>
    </row>
    <row r="305" spans="3:21" ht="12" hidden="1" customHeight="1" x14ac:dyDescent="0.2">
      <c r="C305" s="10"/>
      <c r="D305" s="39"/>
      <c r="E305" s="18"/>
      <c r="T305" s="74"/>
      <c r="U305" s="10"/>
    </row>
    <row r="306" spans="3:21" ht="12" hidden="1" customHeight="1" x14ac:dyDescent="0.2">
      <c r="C306" s="10"/>
      <c r="D306" s="39"/>
      <c r="E306" s="18"/>
      <c r="T306" s="74"/>
      <c r="U306" s="10"/>
    </row>
    <row r="307" spans="3:21" ht="12" hidden="1" customHeight="1" x14ac:dyDescent="0.2">
      <c r="C307" s="10"/>
      <c r="D307" s="39"/>
      <c r="E307" s="18"/>
      <c r="T307" s="74"/>
      <c r="U307" s="10"/>
    </row>
    <row r="308" spans="3:21" ht="12" hidden="1" customHeight="1" x14ac:dyDescent="0.2">
      <c r="C308" s="10"/>
      <c r="D308" s="39"/>
      <c r="E308" s="18"/>
      <c r="T308" s="74"/>
      <c r="U308" s="10"/>
    </row>
    <row r="309" spans="3:21" ht="12" hidden="1" customHeight="1" x14ac:dyDescent="0.2">
      <c r="C309" s="10"/>
      <c r="D309" s="39"/>
      <c r="E309" s="18"/>
      <c r="T309" s="74"/>
      <c r="U309" s="10"/>
    </row>
    <row r="310" spans="3:21" ht="12" hidden="1" customHeight="1" x14ac:dyDescent="0.2">
      <c r="C310" s="10"/>
      <c r="D310" s="39"/>
      <c r="E310" s="18"/>
      <c r="T310" s="74"/>
      <c r="U310" s="10"/>
    </row>
    <row r="311" spans="3:21" ht="12" hidden="1" customHeight="1" x14ac:dyDescent="0.2">
      <c r="C311" s="10"/>
      <c r="D311" s="39"/>
      <c r="E311" s="18"/>
      <c r="T311" s="74"/>
      <c r="U311" s="10"/>
    </row>
    <row r="312" spans="3:21" ht="12" hidden="1" customHeight="1" x14ac:dyDescent="0.2">
      <c r="C312" s="10"/>
      <c r="D312" s="39"/>
      <c r="E312" s="18"/>
      <c r="T312" s="74"/>
      <c r="U312" s="10"/>
    </row>
    <row r="313" spans="3:21" ht="12" hidden="1" customHeight="1" x14ac:dyDescent="0.2">
      <c r="C313" s="10"/>
      <c r="D313" s="39"/>
      <c r="E313" s="18"/>
      <c r="T313" s="74"/>
      <c r="U313" s="10"/>
    </row>
    <row r="314" spans="3:21" ht="12" hidden="1" customHeight="1" x14ac:dyDescent="0.2">
      <c r="C314" s="10"/>
      <c r="D314" s="39"/>
      <c r="E314" s="18"/>
      <c r="T314" s="74"/>
      <c r="U314" s="10"/>
    </row>
    <row r="315" spans="3:21" ht="12" hidden="1" customHeight="1" x14ac:dyDescent="0.2">
      <c r="C315" s="10"/>
      <c r="D315" s="39"/>
      <c r="E315" s="18"/>
      <c r="T315" s="74"/>
      <c r="U315" s="10"/>
    </row>
    <row r="316" spans="3:21" ht="12" hidden="1" customHeight="1" x14ac:dyDescent="0.2">
      <c r="C316" s="10"/>
      <c r="D316" s="39"/>
      <c r="E316" s="18"/>
      <c r="T316" s="74"/>
      <c r="U316" s="10"/>
    </row>
    <row r="317" spans="3:21" ht="12" hidden="1" customHeight="1" x14ac:dyDescent="0.2">
      <c r="C317" s="10"/>
      <c r="D317" s="39"/>
      <c r="E317" s="18"/>
      <c r="T317" s="74"/>
      <c r="U317" s="10"/>
    </row>
    <row r="318" spans="3:21" ht="12" hidden="1" customHeight="1" x14ac:dyDescent="0.2">
      <c r="C318" s="10"/>
      <c r="D318" s="39"/>
      <c r="E318" s="18"/>
      <c r="T318" s="74"/>
      <c r="U318" s="10"/>
    </row>
    <row r="319" spans="3:21" ht="12" hidden="1" customHeight="1" x14ac:dyDescent="0.2">
      <c r="C319" s="10"/>
      <c r="D319" s="39"/>
      <c r="E319" s="18"/>
      <c r="T319" s="74"/>
      <c r="U319" s="10"/>
    </row>
    <row r="320" spans="3:21" ht="12" hidden="1" customHeight="1" x14ac:dyDescent="0.2">
      <c r="C320" s="10"/>
      <c r="D320" s="39"/>
      <c r="E320" s="18"/>
      <c r="T320" s="74"/>
      <c r="U320" s="10"/>
    </row>
    <row r="321" spans="3:21" ht="12" hidden="1" customHeight="1" x14ac:dyDescent="0.2">
      <c r="C321" s="10"/>
      <c r="D321" s="39"/>
      <c r="E321" s="18"/>
      <c r="T321" s="74"/>
      <c r="U321" s="10"/>
    </row>
    <row r="322" spans="3:21" ht="12" hidden="1" customHeight="1" x14ac:dyDescent="0.2">
      <c r="C322" s="10"/>
      <c r="D322" s="39"/>
      <c r="E322" s="18"/>
      <c r="T322" s="74"/>
      <c r="U322" s="10"/>
    </row>
    <row r="323" spans="3:21" ht="12" hidden="1" customHeight="1" x14ac:dyDescent="0.2">
      <c r="C323" s="10"/>
      <c r="D323" s="39"/>
      <c r="E323" s="18"/>
      <c r="T323" s="74"/>
      <c r="U323" s="10"/>
    </row>
    <row r="324" spans="3:21" ht="12" hidden="1" customHeight="1" x14ac:dyDescent="0.2">
      <c r="C324" s="10"/>
      <c r="D324" s="39"/>
      <c r="E324" s="18"/>
      <c r="T324" s="74"/>
      <c r="U324" s="10"/>
    </row>
    <row r="325" spans="3:21" ht="12" hidden="1" customHeight="1" x14ac:dyDescent="0.2">
      <c r="C325" s="10"/>
      <c r="D325" s="39"/>
      <c r="E325" s="18"/>
      <c r="T325" s="74"/>
      <c r="U325" s="10"/>
    </row>
    <row r="326" spans="3:21" ht="12" hidden="1" customHeight="1" x14ac:dyDescent="0.2">
      <c r="C326" s="10"/>
      <c r="D326" s="39"/>
      <c r="E326" s="18"/>
      <c r="T326" s="74"/>
      <c r="U326" s="10"/>
    </row>
    <row r="327" spans="3:21" ht="12" hidden="1" customHeight="1" x14ac:dyDescent="0.2">
      <c r="C327" s="10"/>
      <c r="D327" s="39"/>
      <c r="E327" s="18"/>
      <c r="T327" s="74"/>
      <c r="U327" s="10"/>
    </row>
    <row r="328" spans="3:21" ht="12" hidden="1" customHeight="1" x14ac:dyDescent="0.2">
      <c r="C328" s="10"/>
      <c r="D328" s="39"/>
      <c r="E328" s="18"/>
      <c r="T328" s="74"/>
      <c r="U328" s="10"/>
    </row>
    <row r="329" spans="3:21" ht="12" hidden="1" customHeight="1" x14ac:dyDescent="0.2">
      <c r="C329" s="10"/>
      <c r="D329" s="39"/>
      <c r="E329" s="18"/>
      <c r="T329" s="74"/>
      <c r="U329" s="10"/>
    </row>
    <row r="330" spans="3:21" ht="12" hidden="1" customHeight="1" x14ac:dyDescent="0.2">
      <c r="C330" s="10"/>
      <c r="D330" s="39"/>
      <c r="E330" s="18"/>
      <c r="T330" s="74"/>
      <c r="U330" s="10"/>
    </row>
    <row r="331" spans="3:21" ht="12" hidden="1" customHeight="1" x14ac:dyDescent="0.2">
      <c r="C331" s="10"/>
      <c r="D331" s="39"/>
      <c r="E331" s="18"/>
      <c r="T331" s="74"/>
      <c r="U331" s="10"/>
    </row>
    <row r="332" spans="3:21" ht="12" hidden="1" customHeight="1" x14ac:dyDescent="0.2">
      <c r="C332" s="10"/>
      <c r="D332" s="39"/>
      <c r="E332" s="18"/>
      <c r="T332" s="74"/>
      <c r="U332" s="10"/>
    </row>
    <row r="333" spans="3:21" ht="12" hidden="1" customHeight="1" x14ac:dyDescent="0.2">
      <c r="C333" s="10"/>
      <c r="D333" s="39"/>
      <c r="E333" s="18"/>
      <c r="T333" s="74"/>
      <c r="U333" s="10"/>
    </row>
    <row r="334" spans="3:21" ht="12" hidden="1" customHeight="1" x14ac:dyDescent="0.2">
      <c r="C334" s="10"/>
      <c r="D334" s="39"/>
      <c r="E334" s="18"/>
      <c r="T334" s="74"/>
      <c r="U334" s="10"/>
    </row>
    <row r="335" spans="3:21" ht="12" hidden="1" customHeight="1" x14ac:dyDescent="0.2">
      <c r="C335" s="10"/>
      <c r="D335" s="39"/>
      <c r="E335" s="18"/>
      <c r="T335" s="74"/>
      <c r="U335" s="10"/>
    </row>
    <row r="336" spans="3:21" ht="12" hidden="1" customHeight="1" x14ac:dyDescent="0.2">
      <c r="C336" s="10"/>
      <c r="D336" s="39"/>
      <c r="E336" s="18"/>
      <c r="T336" s="74"/>
      <c r="U336" s="10"/>
    </row>
    <row r="337" spans="3:21" ht="12" hidden="1" customHeight="1" x14ac:dyDescent="0.2">
      <c r="C337" s="10"/>
      <c r="D337" s="39"/>
      <c r="E337" s="18"/>
      <c r="T337" s="74"/>
      <c r="U337" s="10"/>
    </row>
    <row r="338" spans="3:21" ht="12" hidden="1" customHeight="1" x14ac:dyDescent="0.2">
      <c r="C338" s="10"/>
      <c r="D338" s="39"/>
      <c r="E338" s="18"/>
      <c r="T338" s="74"/>
      <c r="U338" s="10"/>
    </row>
    <row r="339" spans="3:21" ht="12" hidden="1" customHeight="1" x14ac:dyDescent="0.2">
      <c r="C339" s="10"/>
      <c r="D339" s="39"/>
      <c r="E339" s="18"/>
      <c r="T339" s="74"/>
      <c r="U339" s="10"/>
    </row>
    <row r="340" spans="3:21" ht="12" hidden="1" customHeight="1" x14ac:dyDescent="0.2">
      <c r="C340" s="10"/>
      <c r="D340" s="39"/>
      <c r="E340" s="18"/>
      <c r="T340" s="74"/>
      <c r="U340" s="10"/>
    </row>
    <row r="341" spans="3:21" ht="12" hidden="1" customHeight="1" x14ac:dyDescent="0.2">
      <c r="C341" s="10"/>
      <c r="D341" s="39"/>
      <c r="E341" s="18"/>
      <c r="T341" s="74"/>
      <c r="U341" s="10"/>
    </row>
    <row r="342" spans="3:21" ht="12" hidden="1" customHeight="1" x14ac:dyDescent="0.2">
      <c r="C342" s="10"/>
      <c r="D342" s="39"/>
      <c r="E342" s="18"/>
      <c r="T342" s="74"/>
      <c r="U342" s="10"/>
    </row>
    <row r="343" spans="3:21" ht="12" hidden="1" customHeight="1" x14ac:dyDescent="0.2">
      <c r="C343" s="10"/>
      <c r="D343" s="39"/>
      <c r="E343" s="18"/>
      <c r="T343" s="74"/>
      <c r="U343" s="10"/>
    </row>
    <row r="344" spans="3:21" ht="12" hidden="1" customHeight="1" x14ac:dyDescent="0.2">
      <c r="C344" s="10"/>
      <c r="D344" s="39"/>
      <c r="E344" s="18"/>
      <c r="T344" s="74"/>
      <c r="U344" s="10"/>
    </row>
    <row r="345" spans="3:21" ht="12" hidden="1" customHeight="1" x14ac:dyDescent="0.2">
      <c r="C345" s="10"/>
      <c r="D345" s="39"/>
      <c r="E345" s="18"/>
      <c r="T345" s="74"/>
      <c r="U345" s="10"/>
    </row>
    <row r="346" spans="3:21" ht="12" hidden="1" customHeight="1" x14ac:dyDescent="0.2">
      <c r="C346" s="10"/>
      <c r="D346" s="39"/>
      <c r="E346" s="18"/>
      <c r="T346" s="74"/>
      <c r="U346" s="10"/>
    </row>
    <row r="347" spans="3:21" ht="12" hidden="1" customHeight="1" x14ac:dyDescent="0.2">
      <c r="C347" s="10"/>
      <c r="D347" s="39"/>
      <c r="E347" s="18"/>
      <c r="T347" s="74"/>
      <c r="U347" s="10"/>
    </row>
    <row r="348" spans="3:21" ht="12" hidden="1" customHeight="1" x14ac:dyDescent="0.2">
      <c r="C348" s="10"/>
      <c r="D348" s="39"/>
      <c r="E348" s="18"/>
      <c r="T348" s="74"/>
      <c r="U348" s="10"/>
    </row>
    <row r="349" spans="3:21" ht="12" hidden="1" customHeight="1" x14ac:dyDescent="0.2">
      <c r="C349" s="10"/>
      <c r="D349" s="39"/>
      <c r="E349" s="18"/>
      <c r="T349" s="74"/>
      <c r="U349" s="10"/>
    </row>
    <row r="350" spans="3:21" ht="12" hidden="1" customHeight="1" x14ac:dyDescent="0.2">
      <c r="C350" s="10"/>
      <c r="D350" s="39"/>
      <c r="E350" s="18"/>
      <c r="T350" s="74"/>
      <c r="U350" s="10"/>
    </row>
    <row r="351" spans="3:21" ht="12" hidden="1" customHeight="1" x14ac:dyDescent="0.2">
      <c r="C351" s="10"/>
      <c r="D351" s="39"/>
      <c r="E351" s="18"/>
      <c r="T351" s="74"/>
      <c r="U351" s="10"/>
    </row>
    <row r="352" spans="3:21" ht="12" hidden="1" customHeight="1" x14ac:dyDescent="0.2">
      <c r="C352" s="10"/>
      <c r="D352" s="39"/>
      <c r="E352" s="18"/>
      <c r="T352" s="74"/>
      <c r="U352" s="10"/>
    </row>
    <row r="353" spans="3:21" ht="12" hidden="1" customHeight="1" x14ac:dyDescent="0.2">
      <c r="C353" s="10"/>
      <c r="D353" s="39"/>
      <c r="E353" s="18"/>
      <c r="T353" s="74"/>
      <c r="U353" s="10"/>
    </row>
    <row r="354" spans="3:21" ht="12" hidden="1" customHeight="1" x14ac:dyDescent="0.2">
      <c r="C354" s="10"/>
      <c r="D354" s="39"/>
      <c r="E354" s="18"/>
      <c r="T354" s="74"/>
      <c r="U354" s="10"/>
    </row>
    <row r="355" spans="3:21" ht="12" hidden="1" customHeight="1" x14ac:dyDescent="0.2">
      <c r="C355" s="10"/>
      <c r="D355" s="39"/>
      <c r="E355" s="18"/>
      <c r="T355" s="74"/>
      <c r="U355" s="10"/>
    </row>
    <row r="356" spans="3:21" ht="12" hidden="1" customHeight="1" x14ac:dyDescent="0.2">
      <c r="C356" s="10"/>
      <c r="D356" s="39"/>
      <c r="E356" s="18"/>
      <c r="T356" s="74"/>
      <c r="U356" s="10"/>
    </row>
    <row r="357" spans="3:21" ht="12" hidden="1" customHeight="1" x14ac:dyDescent="0.2">
      <c r="C357" s="10"/>
      <c r="D357" s="39"/>
      <c r="E357" s="18"/>
      <c r="T357" s="74"/>
      <c r="U357" s="10"/>
    </row>
    <row r="358" spans="3:21" ht="12" hidden="1" customHeight="1" x14ac:dyDescent="0.2">
      <c r="C358" s="10"/>
      <c r="D358" s="39"/>
      <c r="E358" s="18"/>
      <c r="T358" s="74"/>
      <c r="U358" s="10"/>
    </row>
    <row r="359" spans="3:21" ht="12" hidden="1" customHeight="1" x14ac:dyDescent="0.2">
      <c r="C359" s="10"/>
      <c r="D359" s="39"/>
      <c r="E359" s="18"/>
      <c r="T359" s="74"/>
      <c r="U359" s="10"/>
    </row>
    <row r="360" spans="3:21" ht="12" hidden="1" customHeight="1" x14ac:dyDescent="0.2">
      <c r="C360" s="10"/>
      <c r="D360" s="39"/>
      <c r="E360" s="18"/>
      <c r="T360" s="74"/>
      <c r="U360" s="10"/>
    </row>
    <row r="361" spans="3:21" ht="12" hidden="1" customHeight="1" x14ac:dyDescent="0.2">
      <c r="C361" s="10"/>
      <c r="D361" s="39"/>
      <c r="E361" s="18"/>
      <c r="T361" s="74"/>
      <c r="U361" s="10"/>
    </row>
    <row r="362" spans="3:21" ht="12" hidden="1" customHeight="1" x14ac:dyDescent="0.2">
      <c r="C362" s="10"/>
      <c r="D362" s="39"/>
      <c r="E362" s="18"/>
      <c r="T362" s="74"/>
      <c r="U362" s="10"/>
    </row>
    <row r="363" spans="3:21" ht="12" hidden="1" customHeight="1" x14ac:dyDescent="0.2">
      <c r="C363" s="10"/>
      <c r="D363" s="39"/>
      <c r="E363" s="18"/>
      <c r="T363" s="74"/>
      <c r="U363" s="10"/>
    </row>
    <row r="364" spans="3:21" ht="12" hidden="1" customHeight="1" x14ac:dyDescent="0.2">
      <c r="C364" s="10"/>
      <c r="D364" s="39"/>
      <c r="E364" s="18"/>
      <c r="T364" s="74"/>
      <c r="U364" s="10"/>
    </row>
    <row r="365" spans="3:21" ht="12" hidden="1" customHeight="1" x14ac:dyDescent="0.2">
      <c r="C365" s="10"/>
      <c r="D365" s="39"/>
      <c r="E365" s="18"/>
      <c r="T365" s="74"/>
      <c r="U365" s="10"/>
    </row>
    <row r="366" spans="3:21" ht="12" hidden="1" customHeight="1" x14ac:dyDescent="0.2">
      <c r="C366" s="10"/>
      <c r="D366" s="39"/>
      <c r="E366" s="18"/>
      <c r="T366" s="74"/>
      <c r="U366" s="10"/>
    </row>
    <row r="367" spans="3:21" ht="12" hidden="1" customHeight="1" x14ac:dyDescent="0.2">
      <c r="C367" s="10"/>
      <c r="D367" s="39"/>
      <c r="E367" s="18"/>
      <c r="T367" s="74"/>
      <c r="U367" s="10"/>
    </row>
    <row r="368" spans="3:21" ht="12" hidden="1" customHeight="1" x14ac:dyDescent="0.2">
      <c r="C368" s="10"/>
      <c r="D368" s="39"/>
      <c r="E368" s="18"/>
      <c r="T368" s="74"/>
      <c r="U368" s="10"/>
    </row>
    <row r="369" spans="3:21" ht="12" hidden="1" customHeight="1" x14ac:dyDescent="0.2">
      <c r="C369" s="10"/>
      <c r="D369" s="39"/>
      <c r="E369" s="18"/>
      <c r="T369" s="74"/>
      <c r="U369" s="10"/>
    </row>
    <row r="370" spans="3:21" ht="12" hidden="1" customHeight="1" x14ac:dyDescent="0.2">
      <c r="C370" s="10"/>
      <c r="D370" s="39"/>
      <c r="E370" s="18"/>
      <c r="T370" s="74"/>
      <c r="U370" s="10"/>
    </row>
    <row r="371" spans="3:21" ht="12" hidden="1" customHeight="1" x14ac:dyDescent="0.2">
      <c r="C371" s="10"/>
      <c r="D371" s="39"/>
      <c r="E371" s="18"/>
      <c r="T371" s="74"/>
      <c r="U371" s="10"/>
    </row>
    <row r="372" spans="3:21" ht="12" hidden="1" customHeight="1" x14ac:dyDescent="0.2">
      <c r="C372" s="10"/>
      <c r="D372" s="39"/>
      <c r="E372" s="18"/>
      <c r="T372" s="74"/>
      <c r="U372" s="10"/>
    </row>
    <row r="373" spans="3:21" ht="12" hidden="1" customHeight="1" x14ac:dyDescent="0.2">
      <c r="C373" s="10"/>
      <c r="D373" s="39"/>
      <c r="E373" s="18"/>
      <c r="T373" s="74"/>
      <c r="U373" s="10"/>
    </row>
    <row r="374" spans="3:21" ht="12" hidden="1" customHeight="1" x14ac:dyDescent="0.2">
      <c r="C374" s="10"/>
      <c r="D374" s="39"/>
      <c r="E374" s="18"/>
      <c r="T374" s="74"/>
      <c r="U374" s="10"/>
    </row>
    <row r="375" spans="3:21" ht="12" hidden="1" customHeight="1" x14ac:dyDescent="0.2">
      <c r="C375" s="10"/>
      <c r="D375" s="39"/>
      <c r="E375" s="18"/>
      <c r="T375" s="74"/>
      <c r="U375" s="10"/>
    </row>
    <row r="376" spans="3:21" ht="12" hidden="1" customHeight="1" x14ac:dyDescent="0.2">
      <c r="C376" s="10"/>
      <c r="D376" s="39"/>
      <c r="E376" s="18"/>
      <c r="T376" s="74"/>
      <c r="U376" s="10"/>
    </row>
    <row r="377" spans="3:21" ht="12" hidden="1" customHeight="1" x14ac:dyDescent="0.2">
      <c r="C377" s="10"/>
      <c r="D377" s="39"/>
      <c r="E377" s="18"/>
      <c r="T377" s="74"/>
      <c r="U377" s="10"/>
    </row>
    <row r="378" spans="3:21" ht="12" hidden="1" customHeight="1" x14ac:dyDescent="0.2">
      <c r="C378" s="10"/>
      <c r="D378" s="39"/>
      <c r="E378" s="18"/>
      <c r="T378" s="74"/>
      <c r="U378" s="10"/>
    </row>
    <row r="379" spans="3:21" ht="12" hidden="1" customHeight="1" x14ac:dyDescent="0.2">
      <c r="C379" s="10"/>
      <c r="D379" s="39"/>
      <c r="E379" s="18"/>
      <c r="T379" s="74"/>
      <c r="U379" s="10"/>
    </row>
    <row r="380" spans="3:21" ht="12" hidden="1" customHeight="1" x14ac:dyDescent="0.2">
      <c r="C380" s="10"/>
      <c r="D380" s="39"/>
      <c r="E380" s="18"/>
      <c r="T380" s="74"/>
      <c r="U380" s="10"/>
    </row>
    <row r="381" spans="3:21" ht="12" hidden="1" customHeight="1" x14ac:dyDescent="0.2">
      <c r="C381" s="10"/>
      <c r="D381" s="39"/>
      <c r="E381" s="18"/>
      <c r="T381" s="74"/>
      <c r="U381" s="10"/>
    </row>
    <row r="382" spans="3:21" ht="12" hidden="1" customHeight="1" x14ac:dyDescent="0.2">
      <c r="C382" s="10"/>
      <c r="D382" s="39"/>
      <c r="E382" s="18"/>
      <c r="T382" s="74"/>
      <c r="U382" s="10"/>
    </row>
    <row r="383" spans="3:21" ht="12" hidden="1" customHeight="1" x14ac:dyDescent="0.2">
      <c r="C383" s="10"/>
      <c r="D383" s="39"/>
      <c r="E383" s="18"/>
      <c r="T383" s="74"/>
      <c r="U383" s="10"/>
    </row>
    <row r="384" spans="3:21" ht="12" hidden="1" customHeight="1" x14ac:dyDescent="0.2">
      <c r="C384" s="10"/>
      <c r="D384" s="39"/>
      <c r="E384" s="18"/>
      <c r="T384" s="74"/>
      <c r="U384" s="10"/>
    </row>
    <row r="385" spans="3:21" ht="12" hidden="1" customHeight="1" x14ac:dyDescent="0.2">
      <c r="C385" s="10"/>
      <c r="D385" s="39"/>
      <c r="E385" s="18"/>
      <c r="T385" s="74"/>
      <c r="U385" s="10"/>
    </row>
    <row r="386" spans="3:21" ht="12" hidden="1" customHeight="1" x14ac:dyDescent="0.2">
      <c r="C386" s="10"/>
      <c r="D386" s="39"/>
      <c r="E386" s="18"/>
      <c r="T386" s="74"/>
      <c r="U386" s="10"/>
    </row>
    <row r="387" spans="3:21" ht="12" hidden="1" customHeight="1" x14ac:dyDescent="0.2">
      <c r="C387" s="10"/>
      <c r="D387" s="39"/>
      <c r="E387" s="18"/>
      <c r="T387" s="74"/>
      <c r="U387" s="10"/>
    </row>
    <row r="388" spans="3:21" ht="12" hidden="1" customHeight="1" x14ac:dyDescent="0.2">
      <c r="C388" s="10"/>
      <c r="D388" s="39"/>
      <c r="E388" s="18"/>
      <c r="T388" s="74"/>
      <c r="U388" s="10"/>
    </row>
    <row r="389" spans="3:21" ht="12" hidden="1" customHeight="1" x14ac:dyDescent="0.2">
      <c r="C389" s="10"/>
      <c r="D389" s="39"/>
      <c r="E389" s="18"/>
      <c r="T389" s="74"/>
      <c r="U389" s="10"/>
    </row>
    <row r="390" spans="3:21" ht="12" hidden="1" customHeight="1" x14ac:dyDescent="0.2">
      <c r="C390" s="10"/>
      <c r="D390" s="39"/>
      <c r="E390" s="18"/>
      <c r="T390" s="74"/>
      <c r="U390" s="10"/>
    </row>
    <row r="391" spans="3:21" ht="12" hidden="1" customHeight="1" x14ac:dyDescent="0.2">
      <c r="C391" s="10"/>
      <c r="D391" s="39"/>
      <c r="E391" s="18"/>
      <c r="T391" s="74"/>
      <c r="U391" s="10"/>
    </row>
    <row r="392" spans="3:21" ht="12" hidden="1" customHeight="1" x14ac:dyDescent="0.2">
      <c r="C392" s="10"/>
      <c r="D392" s="39"/>
      <c r="E392" s="18"/>
      <c r="T392" s="74"/>
      <c r="U392" s="10"/>
    </row>
    <row r="393" spans="3:21" ht="12" hidden="1" customHeight="1" x14ac:dyDescent="0.2">
      <c r="C393" s="10"/>
      <c r="D393" s="39"/>
      <c r="E393" s="18"/>
      <c r="T393" s="74"/>
      <c r="U393" s="10"/>
    </row>
    <row r="394" spans="3:21" ht="12" hidden="1" customHeight="1" x14ac:dyDescent="0.2">
      <c r="C394" s="10"/>
      <c r="D394" s="39"/>
      <c r="E394" s="18"/>
      <c r="T394" s="74"/>
      <c r="U394" s="10"/>
    </row>
    <row r="395" spans="3:21" ht="12" hidden="1" customHeight="1" x14ac:dyDescent="0.2">
      <c r="C395" s="10"/>
      <c r="D395" s="39"/>
      <c r="E395" s="18"/>
      <c r="T395" s="74"/>
      <c r="U395" s="10"/>
    </row>
    <row r="396" spans="3:21" ht="12" hidden="1" customHeight="1" x14ac:dyDescent="0.2">
      <c r="C396" s="10"/>
      <c r="D396" s="39"/>
      <c r="E396" s="18"/>
      <c r="T396" s="74"/>
      <c r="U396" s="10"/>
    </row>
    <row r="397" spans="3:21" ht="12" hidden="1" customHeight="1" x14ac:dyDescent="0.2">
      <c r="C397" s="10"/>
      <c r="D397" s="39"/>
      <c r="E397" s="18"/>
      <c r="T397" s="74"/>
      <c r="U397" s="10"/>
    </row>
    <row r="398" spans="3:21" ht="12" hidden="1" customHeight="1" x14ac:dyDescent="0.2">
      <c r="C398" s="10"/>
      <c r="D398" s="39"/>
      <c r="E398" s="18"/>
      <c r="T398" s="74"/>
      <c r="U398" s="10"/>
    </row>
    <row r="399" spans="3:21" ht="12" hidden="1" customHeight="1" x14ac:dyDescent="0.2">
      <c r="C399" s="10"/>
      <c r="D399" s="39"/>
      <c r="E399" s="18"/>
      <c r="T399" s="74"/>
      <c r="U399" s="10"/>
    </row>
    <row r="400" spans="3:21" ht="12" hidden="1" customHeight="1" x14ac:dyDescent="0.2">
      <c r="C400" s="10"/>
      <c r="D400" s="39"/>
      <c r="E400" s="18"/>
      <c r="T400" s="74"/>
      <c r="U400" s="10"/>
    </row>
    <row r="401" spans="3:21" ht="12" hidden="1" customHeight="1" x14ac:dyDescent="0.2">
      <c r="C401" s="10"/>
      <c r="D401" s="39"/>
      <c r="E401" s="18"/>
      <c r="T401" s="74"/>
      <c r="U401" s="10"/>
    </row>
    <row r="402" spans="3:21" ht="12" hidden="1" customHeight="1" x14ac:dyDescent="0.2">
      <c r="C402" s="10"/>
      <c r="D402" s="39"/>
      <c r="E402" s="18"/>
      <c r="T402" s="74"/>
      <c r="U402" s="10"/>
    </row>
    <row r="403" spans="3:21" ht="12" hidden="1" customHeight="1" x14ac:dyDescent="0.2">
      <c r="C403" s="10"/>
      <c r="D403" s="39"/>
      <c r="E403" s="18"/>
      <c r="T403" s="74"/>
      <c r="U403" s="10"/>
    </row>
    <row r="404" spans="3:21" ht="12" hidden="1" customHeight="1" x14ac:dyDescent="0.2">
      <c r="C404" s="10"/>
      <c r="D404" s="39"/>
      <c r="E404" s="18"/>
      <c r="T404" s="74"/>
      <c r="U404" s="10"/>
    </row>
    <row r="405" spans="3:21" ht="12" hidden="1" customHeight="1" x14ac:dyDescent="0.2">
      <c r="C405" s="10"/>
      <c r="D405" s="39"/>
      <c r="E405" s="18"/>
      <c r="T405" s="74"/>
      <c r="U405" s="10"/>
    </row>
    <row r="406" spans="3:21" ht="12" hidden="1" customHeight="1" x14ac:dyDescent="0.2">
      <c r="C406" s="10"/>
      <c r="D406" s="39"/>
      <c r="E406" s="18"/>
      <c r="T406" s="74"/>
      <c r="U406" s="10"/>
    </row>
    <row r="407" spans="3:21" ht="12" hidden="1" customHeight="1" x14ac:dyDescent="0.2">
      <c r="C407" s="10"/>
      <c r="D407" s="39"/>
      <c r="E407" s="18"/>
      <c r="T407" s="74"/>
      <c r="U407" s="10"/>
    </row>
    <row r="408" spans="3:21" ht="12" hidden="1" customHeight="1" x14ac:dyDescent="0.2">
      <c r="C408" s="10"/>
      <c r="D408" s="39"/>
      <c r="E408" s="18"/>
      <c r="T408" s="74"/>
      <c r="U408" s="10"/>
    </row>
    <row r="409" spans="3:21" ht="12" hidden="1" customHeight="1" x14ac:dyDescent="0.2">
      <c r="C409" s="10"/>
      <c r="D409" s="39"/>
      <c r="E409" s="18"/>
      <c r="T409" s="74"/>
      <c r="U409" s="10"/>
    </row>
    <row r="410" spans="3:21" ht="12" hidden="1" customHeight="1" x14ac:dyDescent="0.2">
      <c r="C410" s="10"/>
      <c r="D410" s="39"/>
      <c r="E410" s="18"/>
      <c r="T410" s="74"/>
      <c r="U410" s="10"/>
    </row>
    <row r="411" spans="3:21" ht="12" hidden="1" customHeight="1" x14ac:dyDescent="0.2">
      <c r="C411" s="10"/>
      <c r="D411" s="39"/>
      <c r="E411" s="18"/>
      <c r="T411" s="74"/>
      <c r="U411" s="10"/>
    </row>
    <row r="412" spans="3:21" ht="12" hidden="1" customHeight="1" x14ac:dyDescent="0.2">
      <c r="C412" s="10"/>
      <c r="D412" s="39"/>
      <c r="E412" s="18"/>
      <c r="T412" s="74"/>
      <c r="U412" s="10"/>
    </row>
    <row r="413" spans="3:21" ht="12" hidden="1" customHeight="1" x14ac:dyDescent="0.2">
      <c r="C413" s="10"/>
      <c r="D413" s="39"/>
      <c r="E413" s="18"/>
      <c r="T413" s="74"/>
      <c r="U413" s="10"/>
    </row>
    <row r="414" spans="3:21" ht="12" hidden="1" customHeight="1" x14ac:dyDescent="0.2">
      <c r="C414" s="10"/>
      <c r="D414" s="39"/>
      <c r="E414" s="18"/>
      <c r="T414" s="74"/>
      <c r="U414" s="10"/>
    </row>
    <row r="415" spans="3:21" ht="12" hidden="1" customHeight="1" x14ac:dyDescent="0.2">
      <c r="C415" s="10"/>
      <c r="D415" s="39"/>
      <c r="E415" s="18"/>
      <c r="T415" s="74"/>
      <c r="U415" s="10"/>
    </row>
    <row r="416" spans="3:21" ht="12" hidden="1" customHeight="1" x14ac:dyDescent="0.2">
      <c r="C416" s="10"/>
      <c r="D416" s="39"/>
      <c r="E416" s="18"/>
      <c r="T416" s="74"/>
      <c r="U416" s="10"/>
    </row>
    <row r="417" spans="3:21" ht="12" hidden="1" customHeight="1" x14ac:dyDescent="0.2">
      <c r="C417" s="10"/>
      <c r="D417" s="39"/>
      <c r="E417" s="18"/>
      <c r="T417" s="74"/>
      <c r="U417" s="10"/>
    </row>
    <row r="418" spans="3:21" ht="12" hidden="1" customHeight="1" x14ac:dyDescent="0.2">
      <c r="C418" s="10"/>
      <c r="D418" s="39"/>
      <c r="E418" s="18"/>
      <c r="T418" s="74"/>
      <c r="U418" s="10"/>
    </row>
    <row r="419" spans="3:21" ht="12" hidden="1" customHeight="1" x14ac:dyDescent="0.2">
      <c r="C419" s="10"/>
      <c r="D419" s="39"/>
      <c r="E419" s="18"/>
      <c r="T419" s="74"/>
      <c r="U419" s="10"/>
    </row>
    <row r="420" spans="3:21" ht="12" hidden="1" customHeight="1" x14ac:dyDescent="0.2">
      <c r="C420" s="10"/>
      <c r="D420" s="39"/>
      <c r="E420" s="18"/>
      <c r="T420" s="74"/>
      <c r="U420" s="10"/>
    </row>
    <row r="421" spans="3:21" ht="12" hidden="1" customHeight="1" x14ac:dyDescent="0.2">
      <c r="C421" s="10"/>
      <c r="D421" s="39"/>
      <c r="E421" s="18"/>
      <c r="T421" s="74"/>
      <c r="U421" s="10"/>
    </row>
    <row r="422" spans="3:21" ht="12" hidden="1" customHeight="1" x14ac:dyDescent="0.2">
      <c r="C422" s="10"/>
      <c r="D422" s="39"/>
      <c r="E422" s="18"/>
      <c r="T422" s="74"/>
      <c r="U422" s="10"/>
    </row>
    <row r="423" spans="3:21" ht="12" hidden="1" customHeight="1" x14ac:dyDescent="0.2">
      <c r="C423" s="10"/>
      <c r="D423" s="39"/>
      <c r="E423" s="18"/>
      <c r="T423" s="74"/>
      <c r="U423" s="10"/>
    </row>
    <row r="424" spans="3:21" ht="12" hidden="1" customHeight="1" x14ac:dyDescent="0.2">
      <c r="C424" s="10"/>
      <c r="D424" s="39"/>
      <c r="E424" s="18"/>
      <c r="T424" s="74"/>
      <c r="U424" s="10"/>
    </row>
    <row r="425" spans="3:21" ht="12" hidden="1" customHeight="1" x14ac:dyDescent="0.2">
      <c r="C425" s="10"/>
      <c r="D425" s="39"/>
      <c r="E425" s="18"/>
      <c r="T425" s="74"/>
      <c r="U425" s="10"/>
    </row>
    <row r="426" spans="3:21" ht="12" hidden="1" customHeight="1" x14ac:dyDescent="0.2">
      <c r="C426" s="10"/>
      <c r="D426" s="39"/>
      <c r="E426" s="18"/>
      <c r="T426" s="74"/>
      <c r="U426" s="10"/>
    </row>
    <row r="427" spans="3:21" ht="12" hidden="1" customHeight="1" x14ac:dyDescent="0.2">
      <c r="C427" s="10"/>
      <c r="D427" s="39"/>
      <c r="E427" s="18"/>
      <c r="T427" s="74"/>
      <c r="U427" s="10"/>
    </row>
    <row r="428" spans="3:21" ht="12" hidden="1" customHeight="1" x14ac:dyDescent="0.2">
      <c r="C428" s="10"/>
      <c r="D428" s="39"/>
      <c r="E428" s="18"/>
      <c r="T428" s="74"/>
      <c r="U428" s="10"/>
    </row>
    <row r="429" spans="3:21" ht="12" hidden="1" customHeight="1" x14ac:dyDescent="0.2">
      <c r="C429" s="10"/>
      <c r="D429" s="39"/>
      <c r="E429" s="18"/>
      <c r="T429" s="74"/>
      <c r="U429" s="10"/>
    </row>
    <row r="430" spans="3:21" ht="12" hidden="1" customHeight="1" x14ac:dyDescent="0.2">
      <c r="C430" s="10"/>
      <c r="D430" s="39"/>
      <c r="E430" s="18"/>
      <c r="T430" s="74"/>
      <c r="U430" s="10"/>
    </row>
    <row r="431" spans="3:21" ht="12" hidden="1" customHeight="1" x14ac:dyDescent="0.2">
      <c r="C431" s="10"/>
      <c r="D431" s="39"/>
      <c r="E431" s="18"/>
      <c r="T431" s="74"/>
      <c r="U431" s="10"/>
    </row>
    <row r="432" spans="3:21" ht="12" hidden="1" customHeight="1" x14ac:dyDescent="0.2">
      <c r="C432" s="10"/>
      <c r="D432" s="39"/>
      <c r="E432" s="18"/>
      <c r="T432" s="74"/>
      <c r="U432" s="10"/>
    </row>
    <row r="433" spans="3:21" ht="12" hidden="1" customHeight="1" x14ac:dyDescent="0.2">
      <c r="C433" s="10"/>
      <c r="D433" s="39"/>
      <c r="E433" s="18"/>
      <c r="T433" s="74"/>
      <c r="U433" s="10"/>
    </row>
    <row r="434" spans="3:21" ht="12" hidden="1" customHeight="1" x14ac:dyDescent="0.2">
      <c r="C434" s="10"/>
      <c r="D434" s="39"/>
      <c r="E434" s="18"/>
      <c r="T434" s="74"/>
      <c r="U434" s="10"/>
    </row>
    <row r="435" spans="3:21" ht="12" hidden="1" customHeight="1" x14ac:dyDescent="0.2">
      <c r="C435" s="10"/>
      <c r="D435" s="39"/>
      <c r="E435" s="18"/>
      <c r="T435" s="74"/>
      <c r="U435" s="10"/>
    </row>
    <row r="436" spans="3:21" ht="12" hidden="1" customHeight="1" x14ac:dyDescent="0.2">
      <c r="C436" s="10"/>
      <c r="D436" s="39"/>
      <c r="E436" s="18"/>
      <c r="T436" s="74"/>
      <c r="U436" s="10"/>
    </row>
    <row r="437" spans="3:21" ht="12" hidden="1" customHeight="1" x14ac:dyDescent="0.2">
      <c r="C437" s="10"/>
      <c r="D437" s="39"/>
      <c r="E437" s="18"/>
      <c r="T437" s="74"/>
      <c r="U437" s="10"/>
    </row>
    <row r="438" spans="3:21" ht="12" hidden="1" customHeight="1" x14ac:dyDescent="0.2">
      <c r="C438" s="10"/>
      <c r="D438" s="39"/>
      <c r="E438" s="18"/>
      <c r="T438" s="74"/>
      <c r="U438" s="10"/>
    </row>
    <row r="439" spans="3:21" ht="12" hidden="1" customHeight="1" x14ac:dyDescent="0.2">
      <c r="C439" s="10"/>
      <c r="D439" s="39"/>
      <c r="E439" s="18"/>
      <c r="T439" s="74"/>
      <c r="U439" s="10"/>
    </row>
    <row r="440" spans="3:21" ht="12" hidden="1" customHeight="1" x14ac:dyDescent="0.2">
      <c r="C440" s="10"/>
      <c r="D440" s="39"/>
      <c r="E440" s="18"/>
      <c r="T440" s="74"/>
      <c r="U440" s="10"/>
    </row>
    <row r="441" spans="3:21" ht="12" hidden="1" customHeight="1" x14ac:dyDescent="0.2">
      <c r="C441" s="10"/>
      <c r="D441" s="39"/>
      <c r="E441" s="18"/>
      <c r="T441" s="74"/>
      <c r="U441" s="10"/>
    </row>
    <row r="442" spans="3:21" ht="12" hidden="1" customHeight="1" x14ac:dyDescent="0.2">
      <c r="C442" s="10"/>
      <c r="D442" s="39"/>
      <c r="E442" s="18"/>
      <c r="T442" s="74"/>
      <c r="U442" s="10"/>
    </row>
    <row r="443" spans="3:21" ht="12" hidden="1" customHeight="1" x14ac:dyDescent="0.2">
      <c r="C443" s="10"/>
      <c r="D443" s="39"/>
      <c r="E443" s="18"/>
      <c r="T443" s="74"/>
      <c r="U443" s="10"/>
    </row>
    <row r="444" spans="3:21" ht="12" hidden="1" customHeight="1" x14ac:dyDescent="0.2">
      <c r="C444" s="10"/>
      <c r="D444" s="39"/>
      <c r="E444" s="18"/>
      <c r="T444" s="74"/>
      <c r="U444" s="10"/>
    </row>
    <row r="445" spans="3:21" ht="12" customHeight="1" x14ac:dyDescent="0.2">
      <c r="C445" s="10"/>
      <c r="D445" s="39"/>
      <c r="E445" s="18"/>
      <c r="T445" s="74"/>
      <c r="U445" s="10"/>
    </row>
    <row r="446" spans="3:21" ht="12" customHeight="1" x14ac:dyDescent="0.2">
      <c r="C446" s="10"/>
      <c r="D446" s="39"/>
      <c r="E446" s="18"/>
      <c r="T446" s="74"/>
      <c r="U446" s="10"/>
    </row>
    <row r="447" spans="3:21" ht="12" customHeight="1" x14ac:dyDescent="0.2">
      <c r="C447" s="10"/>
      <c r="D447" s="39"/>
      <c r="E447" s="18"/>
      <c r="T447" s="74"/>
      <c r="U447" s="10"/>
    </row>
    <row r="448" spans="3:21" ht="12" customHeight="1" x14ac:dyDescent="0.2">
      <c r="C448" s="10"/>
      <c r="D448" s="39"/>
      <c r="E448" s="18"/>
      <c r="T448" s="74"/>
      <c r="U448" s="10"/>
    </row>
    <row r="449" spans="3:21" ht="12" customHeight="1" x14ac:dyDescent="0.2">
      <c r="C449" s="10"/>
      <c r="D449" s="39"/>
      <c r="E449" s="18"/>
      <c r="T449" s="74"/>
      <c r="U449" s="10"/>
    </row>
    <row r="450" spans="3:21" ht="12" customHeight="1" x14ac:dyDescent="0.2">
      <c r="C450" s="10"/>
      <c r="D450" s="39"/>
      <c r="E450" s="18"/>
      <c r="T450" s="74"/>
      <c r="U450" s="10"/>
    </row>
    <row r="451" spans="3:21" ht="12" customHeight="1" x14ac:dyDescent="0.2">
      <c r="C451" s="10"/>
      <c r="D451" s="39"/>
      <c r="E451" s="18"/>
      <c r="T451" s="74"/>
      <c r="U451" s="10"/>
    </row>
    <row r="452" spans="3:21" ht="12" customHeight="1" x14ac:dyDescent="0.2">
      <c r="C452" s="10"/>
      <c r="D452" s="39"/>
      <c r="E452" s="18"/>
      <c r="T452" s="74"/>
      <c r="U452" s="10"/>
    </row>
    <row r="453" spans="3:21" ht="12" customHeight="1" x14ac:dyDescent="0.2">
      <c r="C453" s="10"/>
      <c r="D453" s="39"/>
      <c r="E453" s="18"/>
      <c r="T453" s="74"/>
      <c r="U453" s="10"/>
    </row>
    <row r="454" spans="3:21" ht="12" customHeight="1" x14ac:dyDescent="0.2">
      <c r="C454" s="10"/>
      <c r="D454" s="39"/>
      <c r="E454" s="18"/>
      <c r="T454" s="74"/>
      <c r="U454" s="10"/>
    </row>
    <row r="455" spans="3:21" ht="12" customHeight="1" x14ac:dyDescent="0.2">
      <c r="C455" s="10"/>
      <c r="D455" s="39"/>
      <c r="E455" s="18"/>
      <c r="T455" s="74"/>
      <c r="U455" s="10"/>
    </row>
    <row r="456" spans="3:21" ht="12" customHeight="1" x14ac:dyDescent="0.2">
      <c r="C456" s="10"/>
      <c r="D456" s="39"/>
      <c r="E456" s="18"/>
      <c r="T456" s="74"/>
      <c r="U456" s="10"/>
    </row>
    <row r="457" spans="3:21" ht="12" customHeight="1" x14ac:dyDescent="0.2">
      <c r="C457" s="10"/>
      <c r="D457" s="39"/>
      <c r="E457" s="18"/>
      <c r="T457" s="74"/>
      <c r="U457" s="10"/>
    </row>
    <row r="458" spans="3:21" ht="12" customHeight="1" x14ac:dyDescent="0.2">
      <c r="C458" s="10"/>
      <c r="D458" s="39"/>
      <c r="E458" s="18"/>
      <c r="T458" s="74"/>
      <c r="U458" s="10"/>
    </row>
    <row r="459" spans="3:21" ht="12" customHeight="1" x14ac:dyDescent="0.2">
      <c r="C459" s="10"/>
      <c r="D459" s="39"/>
      <c r="E459" s="18"/>
      <c r="T459" s="74"/>
      <c r="U459" s="10"/>
    </row>
    <row r="460" spans="3:21" ht="12" customHeight="1" x14ac:dyDescent="0.2">
      <c r="C460" s="10"/>
      <c r="D460" s="39"/>
      <c r="E460" s="18"/>
      <c r="T460" s="74"/>
      <c r="U460" s="10"/>
    </row>
    <row r="461" spans="3:21" ht="12" customHeight="1" x14ac:dyDescent="0.2">
      <c r="C461" s="10"/>
      <c r="D461" s="39"/>
      <c r="E461" s="18"/>
      <c r="T461" s="74"/>
      <c r="U461" s="10"/>
    </row>
    <row r="462" spans="3:21" ht="12" customHeight="1" x14ac:dyDescent="0.2">
      <c r="C462" s="10"/>
      <c r="D462" s="39"/>
      <c r="E462" s="18"/>
      <c r="T462" s="74"/>
      <c r="U462" s="10"/>
    </row>
    <row r="463" spans="3:21" ht="12" customHeight="1" x14ac:dyDescent="0.2">
      <c r="C463" s="10"/>
      <c r="D463" s="39"/>
      <c r="E463" s="18"/>
      <c r="T463" s="74"/>
      <c r="U463" s="10"/>
    </row>
    <row r="464" spans="3:21" ht="12" customHeight="1" x14ac:dyDescent="0.2">
      <c r="C464" s="10"/>
      <c r="D464" s="39"/>
      <c r="E464" s="18"/>
      <c r="T464" s="74"/>
      <c r="U464" s="10"/>
    </row>
    <row r="465" spans="3:21" ht="12" customHeight="1" x14ac:dyDescent="0.2">
      <c r="C465" s="10"/>
      <c r="D465" s="39"/>
      <c r="E465" s="18"/>
      <c r="T465" s="74"/>
      <c r="U465" s="10"/>
    </row>
    <row r="466" spans="3:21" ht="12" customHeight="1" x14ac:dyDescent="0.2">
      <c r="C466" s="10"/>
      <c r="D466" s="39"/>
      <c r="E466" s="18"/>
      <c r="T466" s="74"/>
      <c r="U466" s="10"/>
    </row>
    <row r="467" spans="3:21" ht="12" customHeight="1" x14ac:dyDescent="0.2">
      <c r="C467" s="10"/>
      <c r="D467" s="39"/>
      <c r="E467" s="18"/>
      <c r="T467" s="74"/>
      <c r="U467" s="10"/>
    </row>
    <row r="468" spans="3:21" ht="12" customHeight="1" x14ac:dyDescent="0.2">
      <c r="C468" s="10"/>
      <c r="D468" s="39"/>
      <c r="E468" s="18"/>
      <c r="T468" s="74"/>
      <c r="U468" s="10"/>
    </row>
    <row r="469" spans="3:21" ht="12" customHeight="1" x14ac:dyDescent="0.2">
      <c r="C469" s="10"/>
      <c r="D469" s="39"/>
      <c r="E469" s="18"/>
      <c r="T469" s="74"/>
      <c r="U469" s="10"/>
    </row>
    <row r="470" spans="3:21" ht="12" customHeight="1" x14ac:dyDescent="0.2">
      <c r="C470" s="10"/>
      <c r="D470" s="39"/>
      <c r="E470" s="18"/>
      <c r="T470" s="74"/>
      <c r="U470" s="10"/>
    </row>
    <row r="471" spans="3:21" ht="12" customHeight="1" x14ac:dyDescent="0.2">
      <c r="C471" s="10"/>
      <c r="D471" s="39"/>
      <c r="E471" s="18"/>
      <c r="T471" s="74"/>
      <c r="U471" s="10"/>
    </row>
    <row r="472" spans="3:21" ht="12" customHeight="1" x14ac:dyDescent="0.2">
      <c r="C472" s="10"/>
      <c r="D472" s="39"/>
      <c r="E472" s="18"/>
      <c r="T472" s="74"/>
      <c r="U472" s="10"/>
    </row>
    <row r="473" spans="3:21" ht="12" customHeight="1" x14ac:dyDescent="0.2">
      <c r="C473" s="10"/>
      <c r="D473" s="39"/>
      <c r="E473" s="18"/>
      <c r="T473" s="74"/>
      <c r="U473" s="10"/>
    </row>
    <row r="474" spans="3:21" ht="12" customHeight="1" x14ac:dyDescent="0.2">
      <c r="C474" s="10"/>
      <c r="D474" s="39"/>
      <c r="E474" s="18"/>
      <c r="T474" s="74"/>
      <c r="U474" s="10"/>
    </row>
    <row r="475" spans="3:21" ht="12" customHeight="1" x14ac:dyDescent="0.2">
      <c r="C475" s="10"/>
      <c r="D475" s="39"/>
      <c r="E475" s="18"/>
      <c r="T475" s="74"/>
      <c r="U475" s="10"/>
    </row>
    <row r="476" spans="3:21" ht="12" customHeight="1" x14ac:dyDescent="0.2">
      <c r="C476" s="10"/>
      <c r="D476" s="39"/>
      <c r="E476" s="18"/>
      <c r="T476" s="74"/>
      <c r="U476" s="10"/>
    </row>
    <row r="477" spans="3:21" ht="12" customHeight="1" x14ac:dyDescent="0.2">
      <c r="C477" s="10"/>
      <c r="D477" s="39"/>
      <c r="E477" s="18"/>
      <c r="T477" s="74"/>
      <c r="U477" s="10"/>
    </row>
    <row r="478" spans="3:21" ht="12" customHeight="1" x14ac:dyDescent="0.2">
      <c r="C478" s="10"/>
      <c r="D478" s="39"/>
      <c r="E478" s="18"/>
      <c r="T478" s="74"/>
      <c r="U478" s="10"/>
    </row>
    <row r="479" spans="3:21" ht="12" customHeight="1" x14ac:dyDescent="0.2">
      <c r="C479" s="10"/>
      <c r="D479" s="39"/>
      <c r="E479" s="18"/>
      <c r="T479" s="74"/>
      <c r="U479" s="10"/>
    </row>
    <row r="480" spans="3:21" ht="12" customHeight="1" x14ac:dyDescent="0.2">
      <c r="C480" s="10"/>
      <c r="D480" s="39"/>
      <c r="E480" s="18"/>
      <c r="T480" s="74"/>
      <c r="U480" s="10"/>
    </row>
    <row r="481" spans="3:21" ht="12" customHeight="1" x14ac:dyDescent="0.2">
      <c r="C481" s="10"/>
      <c r="D481" s="39"/>
      <c r="E481" s="18"/>
      <c r="T481" s="74"/>
      <c r="U481" s="10"/>
    </row>
    <row r="482" spans="3:21" ht="12" customHeight="1" x14ac:dyDescent="0.2">
      <c r="C482" s="10"/>
      <c r="D482" s="39"/>
      <c r="E482" s="18"/>
      <c r="T482" s="74"/>
      <c r="U482" s="10"/>
    </row>
    <row r="483" spans="3:21" ht="12" customHeight="1" x14ac:dyDescent="0.2">
      <c r="C483" s="10"/>
      <c r="D483" s="39"/>
      <c r="E483" s="18"/>
      <c r="T483" s="74"/>
      <c r="U483" s="10"/>
    </row>
    <row r="484" spans="3:21" ht="12" customHeight="1" x14ac:dyDescent="0.2">
      <c r="C484" s="10"/>
      <c r="D484" s="39"/>
      <c r="E484" s="18"/>
      <c r="T484" s="74"/>
      <c r="U484" s="10"/>
    </row>
    <row r="485" spans="3:21" ht="12" customHeight="1" x14ac:dyDescent="0.2">
      <c r="C485" s="10"/>
      <c r="D485" s="39"/>
      <c r="E485" s="18"/>
      <c r="T485" s="74"/>
      <c r="U485" s="10"/>
    </row>
    <row r="486" spans="3:21" ht="12" customHeight="1" x14ac:dyDescent="0.2">
      <c r="C486" s="10"/>
      <c r="D486" s="39"/>
      <c r="E486" s="18"/>
      <c r="T486" s="74"/>
      <c r="U486" s="10"/>
    </row>
    <row r="487" spans="3:21" ht="12" customHeight="1" x14ac:dyDescent="0.2">
      <c r="C487" s="10"/>
      <c r="D487" s="39"/>
      <c r="E487" s="18"/>
      <c r="T487" s="74"/>
      <c r="U487" s="10"/>
    </row>
    <row r="488" spans="3:21" ht="12" customHeight="1" x14ac:dyDescent="0.2">
      <c r="C488" s="10"/>
      <c r="D488" s="39"/>
      <c r="E488" s="18"/>
      <c r="T488" s="74"/>
      <c r="U488" s="10"/>
    </row>
    <row r="489" spans="3:21" ht="12" customHeight="1" x14ac:dyDescent="0.2">
      <c r="C489" s="10"/>
      <c r="D489" s="39"/>
      <c r="E489" s="18"/>
      <c r="T489" s="74"/>
      <c r="U489" s="10"/>
    </row>
    <row r="490" spans="3:21" ht="12" customHeight="1" x14ac:dyDescent="0.2">
      <c r="C490" s="10"/>
      <c r="D490" s="39"/>
      <c r="E490" s="18"/>
      <c r="T490" s="74"/>
      <c r="U490" s="10"/>
    </row>
    <row r="491" spans="3:21" ht="12" customHeight="1" x14ac:dyDescent="0.2">
      <c r="C491" s="10"/>
      <c r="D491" s="39"/>
      <c r="E491" s="18"/>
      <c r="T491" s="74"/>
      <c r="U491" s="10"/>
    </row>
    <row r="492" spans="3:21" ht="12" customHeight="1" x14ac:dyDescent="0.2">
      <c r="C492" s="10"/>
      <c r="D492" s="39"/>
      <c r="E492" s="18"/>
      <c r="T492" s="74"/>
      <c r="U492" s="10"/>
    </row>
    <row r="493" spans="3:21" ht="12" customHeight="1" x14ac:dyDescent="0.2">
      <c r="C493" s="10"/>
      <c r="D493" s="39"/>
      <c r="E493" s="18"/>
      <c r="T493" s="74"/>
      <c r="U493" s="10"/>
    </row>
    <row r="494" spans="3:21" ht="12" customHeight="1" x14ac:dyDescent="0.2">
      <c r="C494" s="10"/>
      <c r="D494" s="39"/>
      <c r="E494" s="18"/>
      <c r="T494" s="74"/>
      <c r="U494" s="10"/>
    </row>
    <row r="495" spans="3:21" ht="12" customHeight="1" x14ac:dyDescent="0.2">
      <c r="C495" s="10"/>
      <c r="D495" s="39"/>
      <c r="E495" s="18"/>
      <c r="T495" s="74"/>
      <c r="U495" s="10"/>
    </row>
    <row r="496" spans="3:21" ht="12" customHeight="1" x14ac:dyDescent="0.2">
      <c r="C496" s="10"/>
      <c r="D496" s="39"/>
      <c r="E496" s="18"/>
      <c r="T496" s="74"/>
      <c r="U496" s="10"/>
    </row>
    <row r="497" spans="3:21" ht="12" customHeight="1" x14ac:dyDescent="0.2">
      <c r="C497" s="10"/>
      <c r="D497" s="39"/>
      <c r="E497" s="18"/>
      <c r="T497" s="74"/>
      <c r="U497" s="10"/>
    </row>
    <row r="498" spans="3:21" ht="12" customHeight="1" x14ac:dyDescent="0.2">
      <c r="C498" s="10"/>
      <c r="D498" s="39"/>
      <c r="E498" s="18"/>
      <c r="T498" s="74"/>
      <c r="U498" s="10"/>
    </row>
    <row r="499" spans="3:21" ht="12" customHeight="1" x14ac:dyDescent="0.2">
      <c r="C499" s="10"/>
      <c r="D499" s="39"/>
      <c r="E499" s="18"/>
      <c r="T499" s="74"/>
      <c r="U499" s="10"/>
    </row>
    <row r="500" spans="3:21" ht="12" customHeight="1" x14ac:dyDescent="0.2">
      <c r="C500" s="10"/>
      <c r="D500" s="39"/>
      <c r="E500" s="18"/>
      <c r="T500" s="74"/>
      <c r="U500" s="10"/>
    </row>
    <row r="501" spans="3:21" ht="12" customHeight="1" x14ac:dyDescent="0.2">
      <c r="C501" s="10"/>
      <c r="D501" s="39"/>
      <c r="E501" s="18"/>
      <c r="T501" s="74"/>
      <c r="U501" s="10"/>
    </row>
    <row r="502" spans="3:21" ht="12" customHeight="1" x14ac:dyDescent="0.2">
      <c r="C502" s="10"/>
      <c r="D502" s="39"/>
      <c r="E502" s="18"/>
      <c r="T502" s="74"/>
      <c r="U502" s="10"/>
    </row>
    <row r="503" spans="3:21" ht="12" customHeight="1" x14ac:dyDescent="0.2">
      <c r="C503" s="10"/>
      <c r="D503" s="39"/>
      <c r="E503" s="18"/>
      <c r="T503" s="74"/>
      <c r="U503" s="10"/>
    </row>
    <row r="504" spans="3:21" ht="12" customHeight="1" x14ac:dyDescent="0.2">
      <c r="C504" s="10"/>
      <c r="D504" s="39"/>
      <c r="E504" s="18"/>
      <c r="T504" s="74"/>
      <c r="U504" s="10"/>
    </row>
    <row r="505" spans="3:21" ht="12" customHeight="1" x14ac:dyDescent="0.2">
      <c r="C505" s="10"/>
      <c r="D505" s="39"/>
      <c r="E505" s="18"/>
      <c r="T505" s="74"/>
      <c r="U505" s="10"/>
    </row>
    <row r="506" spans="3:21" ht="12" customHeight="1" x14ac:dyDescent="0.2">
      <c r="C506" s="10"/>
      <c r="D506" s="39"/>
      <c r="E506" s="18"/>
      <c r="T506" s="74"/>
      <c r="U506" s="10"/>
    </row>
    <row r="507" spans="3:21" ht="12" customHeight="1" x14ac:dyDescent="0.2">
      <c r="C507" s="10"/>
      <c r="D507" s="39"/>
      <c r="E507" s="18"/>
      <c r="T507" s="74"/>
      <c r="U507" s="10"/>
    </row>
    <row r="508" spans="3:21" ht="12" customHeight="1" x14ac:dyDescent="0.2">
      <c r="C508" s="10"/>
      <c r="D508" s="39"/>
      <c r="E508" s="18"/>
      <c r="T508" s="74"/>
      <c r="U508" s="10"/>
    </row>
    <row r="509" spans="3:21" ht="12" customHeight="1" x14ac:dyDescent="0.2">
      <c r="C509" s="10"/>
      <c r="D509" s="39"/>
      <c r="E509" s="18"/>
      <c r="T509" s="74"/>
      <c r="U509" s="10"/>
    </row>
    <row r="510" spans="3:21" ht="12" customHeight="1" x14ac:dyDescent="0.2">
      <c r="C510" s="10"/>
      <c r="D510" s="39"/>
      <c r="E510" s="18"/>
      <c r="T510" s="74"/>
      <c r="U510" s="10"/>
    </row>
    <row r="511" spans="3:21" ht="12" customHeight="1" x14ac:dyDescent="0.2">
      <c r="C511" s="10"/>
      <c r="D511" s="39"/>
      <c r="E511" s="18"/>
      <c r="T511" s="74"/>
      <c r="U511" s="10"/>
    </row>
    <row r="512" spans="3:21" ht="12" customHeight="1" x14ac:dyDescent="0.2">
      <c r="C512" s="10"/>
      <c r="D512" s="39"/>
      <c r="E512" s="18"/>
      <c r="T512" s="74"/>
      <c r="U512" s="10"/>
    </row>
    <row r="513" spans="3:21" ht="12" customHeight="1" x14ac:dyDescent="0.2">
      <c r="C513" s="10"/>
      <c r="D513" s="39"/>
      <c r="E513" s="18"/>
      <c r="T513" s="74"/>
      <c r="U513" s="10"/>
    </row>
    <row r="514" spans="3:21" ht="12" customHeight="1" x14ac:dyDescent="0.2">
      <c r="C514" s="10"/>
      <c r="D514" s="39"/>
      <c r="E514" s="18"/>
      <c r="T514" s="74"/>
      <c r="U514" s="10"/>
    </row>
    <row r="515" spans="3:21" ht="12" customHeight="1" x14ac:dyDescent="0.2">
      <c r="C515" s="10"/>
      <c r="D515" s="39"/>
      <c r="E515" s="18"/>
      <c r="T515" s="74"/>
      <c r="U515" s="10"/>
    </row>
    <row r="516" spans="3:21" ht="12" customHeight="1" x14ac:dyDescent="0.2">
      <c r="C516" s="10"/>
      <c r="D516" s="39"/>
      <c r="E516" s="18"/>
      <c r="T516" s="74"/>
      <c r="U516" s="10"/>
    </row>
    <row r="517" spans="3:21" ht="12" customHeight="1" x14ac:dyDescent="0.2">
      <c r="C517" s="10"/>
      <c r="D517" s="39"/>
      <c r="E517" s="18"/>
      <c r="T517" s="74"/>
      <c r="U517" s="10"/>
    </row>
    <row r="518" spans="3:21" ht="12" customHeight="1" x14ac:dyDescent="0.2">
      <c r="C518" s="10"/>
      <c r="D518" s="39"/>
      <c r="E518" s="18"/>
      <c r="T518" s="74"/>
      <c r="U518" s="10"/>
    </row>
    <row r="519" spans="3:21" ht="12" customHeight="1" x14ac:dyDescent="0.2">
      <c r="C519" s="10"/>
      <c r="D519" s="39"/>
      <c r="E519" s="18"/>
      <c r="T519" s="74"/>
      <c r="U519" s="10"/>
    </row>
    <row r="520" spans="3:21" ht="12" customHeight="1" x14ac:dyDescent="0.2">
      <c r="C520" s="10"/>
      <c r="D520" s="39"/>
      <c r="E520" s="18"/>
      <c r="T520" s="74"/>
      <c r="U520" s="10"/>
    </row>
    <row r="521" spans="3:21" ht="12" customHeight="1" x14ac:dyDescent="0.2">
      <c r="C521" s="10"/>
      <c r="D521" s="39"/>
      <c r="E521" s="18"/>
      <c r="T521" s="74"/>
      <c r="U521" s="10"/>
    </row>
    <row r="522" spans="3:21" ht="12" customHeight="1" x14ac:dyDescent="0.2">
      <c r="C522" s="10"/>
      <c r="D522" s="39"/>
      <c r="E522" s="18"/>
      <c r="T522" s="74"/>
      <c r="U522" s="10"/>
    </row>
    <row r="523" spans="3:21" ht="12" customHeight="1" x14ac:dyDescent="0.2">
      <c r="C523" s="10"/>
      <c r="D523" s="39"/>
      <c r="E523" s="18"/>
      <c r="T523" s="74"/>
      <c r="U523" s="10"/>
    </row>
    <row r="524" spans="3:21" ht="12" customHeight="1" x14ac:dyDescent="0.2">
      <c r="C524" s="10"/>
      <c r="D524" s="39"/>
      <c r="E524" s="18"/>
      <c r="T524" s="74"/>
      <c r="U524" s="10"/>
    </row>
    <row r="525" spans="3:21" ht="12" customHeight="1" x14ac:dyDescent="0.2">
      <c r="C525" s="10"/>
      <c r="D525" s="39"/>
      <c r="E525" s="18"/>
      <c r="T525" s="74"/>
      <c r="U525" s="10"/>
    </row>
    <row r="526" spans="3:21" ht="12" customHeight="1" x14ac:dyDescent="0.2">
      <c r="C526" s="10"/>
      <c r="D526" s="39"/>
      <c r="E526" s="18"/>
      <c r="T526" s="74"/>
      <c r="U526" s="10"/>
    </row>
    <row r="527" spans="3:21" ht="12" customHeight="1" x14ac:dyDescent="0.2">
      <c r="C527" s="10"/>
      <c r="D527" s="39"/>
      <c r="E527" s="18"/>
      <c r="T527" s="74"/>
      <c r="U527" s="10"/>
    </row>
    <row r="528" spans="3:21" ht="12" customHeight="1" x14ac:dyDescent="0.2">
      <c r="C528" s="10"/>
      <c r="D528" s="39"/>
      <c r="E528" s="18"/>
      <c r="T528" s="74"/>
      <c r="U528" s="10"/>
    </row>
    <row r="529" spans="3:21" ht="12" customHeight="1" x14ac:dyDescent="0.2">
      <c r="C529" s="10"/>
      <c r="D529" s="39"/>
      <c r="E529" s="18"/>
      <c r="T529" s="74"/>
      <c r="U529" s="10"/>
    </row>
    <row r="530" spans="3:21" ht="12" customHeight="1" x14ac:dyDescent="0.2">
      <c r="C530" s="10"/>
      <c r="D530" s="39"/>
      <c r="E530" s="18"/>
      <c r="T530" s="74"/>
      <c r="U530" s="10"/>
    </row>
    <row r="531" spans="3:21" ht="12" customHeight="1" x14ac:dyDescent="0.2">
      <c r="C531" s="10"/>
      <c r="D531" s="39"/>
      <c r="E531" s="18"/>
      <c r="T531" s="74"/>
      <c r="U531" s="10"/>
    </row>
    <row r="532" spans="3:21" ht="12" customHeight="1" x14ac:dyDescent="0.2">
      <c r="C532" s="10"/>
      <c r="D532" s="39"/>
      <c r="E532" s="18"/>
      <c r="T532" s="74"/>
      <c r="U532" s="10"/>
    </row>
    <row r="533" spans="3:21" ht="12" customHeight="1" x14ac:dyDescent="0.2">
      <c r="C533" s="10"/>
      <c r="D533" s="39"/>
      <c r="E533" s="18"/>
      <c r="T533" s="74"/>
      <c r="U533" s="10"/>
    </row>
    <row r="534" spans="3:21" ht="12" customHeight="1" x14ac:dyDescent="0.2">
      <c r="C534" s="10"/>
      <c r="D534" s="39"/>
      <c r="E534" s="18"/>
      <c r="T534" s="74"/>
      <c r="U534" s="10"/>
    </row>
    <row r="535" spans="3:21" ht="12" customHeight="1" x14ac:dyDescent="0.2">
      <c r="C535" s="10"/>
      <c r="D535" s="39"/>
      <c r="E535" s="18"/>
      <c r="T535" s="74"/>
      <c r="U535" s="10"/>
    </row>
    <row r="536" spans="3:21" ht="12" customHeight="1" x14ac:dyDescent="0.2">
      <c r="C536" s="10"/>
      <c r="D536" s="39"/>
      <c r="E536" s="18"/>
      <c r="T536" s="74"/>
      <c r="U536" s="10"/>
    </row>
    <row r="537" spans="3:21" ht="12" customHeight="1" x14ac:dyDescent="0.2">
      <c r="C537" s="10"/>
      <c r="D537" s="39"/>
      <c r="E537" s="18"/>
      <c r="T537" s="74"/>
      <c r="U537" s="10"/>
    </row>
    <row r="538" spans="3:21" ht="12" customHeight="1" x14ac:dyDescent="0.2">
      <c r="C538" s="10"/>
      <c r="D538" s="39"/>
      <c r="E538" s="18"/>
      <c r="T538" s="74"/>
      <c r="U538" s="10"/>
    </row>
    <row r="539" spans="3:21" ht="12" customHeight="1" x14ac:dyDescent="0.2">
      <c r="C539" s="10"/>
      <c r="D539" s="39"/>
      <c r="E539" s="18"/>
      <c r="T539" s="74"/>
      <c r="U539" s="10"/>
    </row>
    <row r="540" spans="3:21" ht="12" customHeight="1" x14ac:dyDescent="0.2">
      <c r="C540" s="10"/>
      <c r="D540" s="39"/>
      <c r="E540" s="18"/>
      <c r="T540" s="74"/>
      <c r="U540" s="10"/>
    </row>
    <row r="541" spans="3:21" ht="12" customHeight="1" x14ac:dyDescent="0.2">
      <c r="C541" s="10"/>
      <c r="D541" s="39"/>
      <c r="E541" s="18"/>
      <c r="T541" s="74"/>
      <c r="U541" s="10"/>
    </row>
    <row r="542" spans="3:21" ht="12" customHeight="1" x14ac:dyDescent="0.2">
      <c r="C542" s="10"/>
      <c r="D542" s="39"/>
      <c r="E542" s="18"/>
      <c r="T542" s="74"/>
      <c r="U542" s="10"/>
    </row>
    <row r="543" spans="3:21" ht="12" customHeight="1" x14ac:dyDescent="0.2">
      <c r="C543" s="10"/>
      <c r="D543" s="39"/>
      <c r="E543" s="18"/>
      <c r="T543" s="74"/>
      <c r="U543" s="10"/>
    </row>
    <row r="544" spans="3:21" ht="12" customHeight="1" x14ac:dyDescent="0.2">
      <c r="C544" s="10"/>
      <c r="D544" s="39"/>
      <c r="E544" s="18"/>
      <c r="T544" s="74"/>
      <c r="U544" s="10"/>
    </row>
    <row r="545" spans="3:21" ht="12" customHeight="1" x14ac:dyDescent="0.2">
      <c r="C545" s="10"/>
      <c r="D545" s="39"/>
      <c r="E545" s="18"/>
      <c r="T545" s="74"/>
      <c r="U545" s="10"/>
    </row>
    <row r="546" spans="3:21" ht="12" customHeight="1" x14ac:dyDescent="0.2">
      <c r="C546" s="10"/>
      <c r="D546" s="39"/>
      <c r="E546" s="18"/>
      <c r="T546" s="74"/>
      <c r="U546" s="10"/>
    </row>
    <row r="547" spans="3:21" ht="12" customHeight="1" x14ac:dyDescent="0.2">
      <c r="C547" s="10"/>
      <c r="D547" s="39"/>
      <c r="E547" s="18"/>
      <c r="T547" s="74"/>
      <c r="U547" s="10"/>
    </row>
    <row r="548" spans="3:21" ht="12" customHeight="1" x14ac:dyDescent="0.2">
      <c r="C548" s="10"/>
      <c r="D548" s="39"/>
      <c r="E548" s="18"/>
      <c r="T548" s="74"/>
      <c r="U548" s="10"/>
    </row>
    <row r="549" spans="3:21" ht="12" customHeight="1" x14ac:dyDescent="0.2">
      <c r="C549" s="10"/>
      <c r="D549" s="39"/>
      <c r="E549" s="18"/>
      <c r="T549" s="74"/>
      <c r="U549" s="10"/>
    </row>
    <row r="550" spans="3:21" ht="12" customHeight="1" x14ac:dyDescent="0.2">
      <c r="C550" s="10"/>
      <c r="D550" s="39"/>
      <c r="E550" s="18"/>
      <c r="T550" s="74"/>
      <c r="U550" s="10"/>
    </row>
    <row r="551" spans="3:21" ht="12" customHeight="1" x14ac:dyDescent="0.2">
      <c r="C551" s="10"/>
      <c r="D551" s="39"/>
      <c r="E551" s="18"/>
      <c r="T551" s="74"/>
      <c r="U551" s="10"/>
    </row>
    <row r="552" spans="3:21" ht="12" customHeight="1" x14ac:dyDescent="0.2">
      <c r="C552" s="10"/>
      <c r="D552" s="39"/>
      <c r="E552" s="18"/>
      <c r="T552" s="74"/>
      <c r="U552" s="10"/>
    </row>
    <row r="553" spans="3:21" ht="12" customHeight="1" x14ac:dyDescent="0.2">
      <c r="C553" s="10"/>
      <c r="D553" s="39"/>
      <c r="E553" s="18"/>
      <c r="T553" s="74"/>
      <c r="U553" s="10"/>
    </row>
    <row r="554" spans="3:21" ht="12" customHeight="1" x14ac:dyDescent="0.2">
      <c r="C554" s="10"/>
      <c r="D554" s="39"/>
      <c r="E554" s="18"/>
      <c r="T554" s="74"/>
      <c r="U554" s="10"/>
    </row>
    <row r="555" spans="3:21" ht="12" customHeight="1" x14ac:dyDescent="0.2">
      <c r="C555" s="10"/>
      <c r="D555" s="39"/>
      <c r="E555" s="18"/>
      <c r="T555" s="74"/>
      <c r="U555" s="10"/>
    </row>
    <row r="556" spans="3:21" ht="12" customHeight="1" x14ac:dyDescent="0.2">
      <c r="C556" s="10"/>
      <c r="D556" s="39"/>
      <c r="E556" s="18"/>
      <c r="T556" s="74"/>
      <c r="U556" s="10"/>
    </row>
    <row r="557" spans="3:21" ht="12" customHeight="1" x14ac:dyDescent="0.2">
      <c r="C557" s="10"/>
      <c r="D557" s="39"/>
      <c r="E557" s="18"/>
      <c r="T557" s="74"/>
      <c r="U557" s="10"/>
    </row>
    <row r="558" spans="3:21" ht="12" customHeight="1" x14ac:dyDescent="0.2">
      <c r="C558" s="10"/>
      <c r="D558" s="39"/>
      <c r="E558" s="18"/>
      <c r="T558" s="74"/>
      <c r="U558" s="10"/>
    </row>
    <row r="559" spans="3:21" ht="12" customHeight="1" x14ac:dyDescent="0.2">
      <c r="C559" s="10"/>
      <c r="D559" s="39"/>
      <c r="E559" s="18"/>
      <c r="T559" s="74"/>
      <c r="U559" s="10"/>
    </row>
    <row r="560" spans="3:21" ht="12" customHeight="1" x14ac:dyDescent="0.2">
      <c r="C560" s="10"/>
      <c r="D560" s="39"/>
      <c r="E560" s="18"/>
      <c r="T560" s="74"/>
      <c r="U560" s="10"/>
    </row>
    <row r="561" spans="3:21" ht="12" customHeight="1" x14ac:dyDescent="0.2">
      <c r="C561" s="10"/>
      <c r="D561" s="39"/>
      <c r="E561" s="18"/>
      <c r="T561" s="74"/>
      <c r="U561" s="10"/>
    </row>
    <row r="562" spans="3:21" ht="12" customHeight="1" x14ac:dyDescent="0.2">
      <c r="C562" s="10"/>
      <c r="D562" s="39"/>
      <c r="E562" s="18"/>
      <c r="T562" s="74"/>
      <c r="U562" s="10"/>
    </row>
    <row r="563" spans="3:21" ht="12" customHeight="1" x14ac:dyDescent="0.2">
      <c r="C563" s="10"/>
      <c r="D563" s="39"/>
      <c r="E563" s="18"/>
      <c r="T563" s="74"/>
      <c r="U563" s="10"/>
    </row>
    <row r="564" spans="3:21" ht="12" customHeight="1" x14ac:dyDescent="0.2">
      <c r="C564" s="10"/>
      <c r="D564" s="39"/>
      <c r="E564" s="18"/>
      <c r="T564" s="74"/>
      <c r="U564" s="10"/>
    </row>
    <row r="565" spans="3:21" ht="12" customHeight="1" x14ac:dyDescent="0.2">
      <c r="C565" s="10"/>
      <c r="D565" s="39"/>
      <c r="E565" s="18"/>
      <c r="T565" s="74"/>
      <c r="U565" s="10"/>
    </row>
    <row r="566" spans="3:21" ht="12" customHeight="1" x14ac:dyDescent="0.2">
      <c r="C566" s="10"/>
      <c r="D566" s="39"/>
      <c r="E566" s="18"/>
      <c r="T566" s="74"/>
      <c r="U566" s="10"/>
    </row>
    <row r="567" spans="3:21" ht="12" customHeight="1" x14ac:dyDescent="0.2">
      <c r="C567" s="10"/>
      <c r="D567" s="39"/>
      <c r="E567" s="18"/>
      <c r="T567" s="74"/>
      <c r="U567" s="10"/>
    </row>
    <row r="568" spans="3:21" ht="12" customHeight="1" x14ac:dyDescent="0.2">
      <c r="C568" s="10"/>
      <c r="D568" s="39"/>
      <c r="E568" s="18"/>
      <c r="T568" s="74"/>
      <c r="U568" s="10"/>
    </row>
    <row r="569" spans="3:21" ht="12" customHeight="1" x14ac:dyDescent="0.2">
      <c r="C569" s="10"/>
      <c r="D569" s="39"/>
      <c r="E569" s="18"/>
      <c r="T569" s="74"/>
      <c r="U569" s="10"/>
    </row>
    <row r="570" spans="3:21" ht="12" customHeight="1" x14ac:dyDescent="0.2">
      <c r="C570" s="10"/>
      <c r="D570" s="39"/>
      <c r="E570" s="18"/>
      <c r="T570" s="74"/>
      <c r="U570" s="10"/>
    </row>
    <row r="571" spans="3:21" ht="12" customHeight="1" x14ac:dyDescent="0.2">
      <c r="C571" s="10"/>
      <c r="D571" s="39"/>
      <c r="E571" s="18"/>
      <c r="T571" s="74"/>
      <c r="U571" s="10"/>
    </row>
    <row r="572" spans="3:21" ht="12" customHeight="1" x14ac:dyDescent="0.2">
      <c r="C572" s="10"/>
      <c r="D572" s="39"/>
      <c r="E572" s="18"/>
      <c r="T572" s="74"/>
      <c r="U572" s="10"/>
    </row>
    <row r="573" spans="3:21" ht="12" customHeight="1" x14ac:dyDescent="0.2">
      <c r="C573" s="10"/>
      <c r="D573" s="39"/>
      <c r="E573" s="18"/>
      <c r="T573" s="74"/>
      <c r="U573" s="10"/>
    </row>
    <row r="574" spans="3:21" ht="12" customHeight="1" x14ac:dyDescent="0.2">
      <c r="C574" s="10"/>
      <c r="D574" s="39"/>
      <c r="E574" s="18"/>
      <c r="T574" s="74"/>
      <c r="U574" s="10"/>
    </row>
    <row r="575" spans="3:21" ht="12" customHeight="1" x14ac:dyDescent="0.2">
      <c r="C575" s="10"/>
      <c r="D575" s="39"/>
      <c r="E575" s="18"/>
      <c r="T575" s="74"/>
      <c r="U575" s="10"/>
    </row>
    <row r="576" spans="3:21" ht="12" customHeight="1" x14ac:dyDescent="0.2">
      <c r="C576" s="10"/>
      <c r="D576" s="39"/>
      <c r="E576" s="18"/>
      <c r="T576" s="74"/>
      <c r="U576" s="10"/>
    </row>
    <row r="577" spans="3:21" ht="12" customHeight="1" x14ac:dyDescent="0.2">
      <c r="C577" s="10"/>
      <c r="D577" s="39"/>
      <c r="E577" s="18"/>
      <c r="T577" s="74"/>
      <c r="U577" s="10"/>
    </row>
    <row r="578" spans="3:21" ht="12" customHeight="1" x14ac:dyDescent="0.2">
      <c r="C578" s="10"/>
      <c r="D578" s="39"/>
      <c r="E578" s="18"/>
      <c r="T578" s="74"/>
      <c r="U578" s="10"/>
    </row>
    <row r="579" spans="3:21" ht="12" customHeight="1" x14ac:dyDescent="0.2">
      <c r="C579" s="10"/>
      <c r="D579" s="39"/>
      <c r="E579" s="18"/>
      <c r="T579" s="74"/>
      <c r="U579" s="10"/>
    </row>
    <row r="580" spans="3:21" ht="12" customHeight="1" x14ac:dyDescent="0.2">
      <c r="C580" s="10"/>
      <c r="D580" s="39"/>
      <c r="E580" s="18"/>
      <c r="T580" s="74"/>
      <c r="U580" s="10"/>
    </row>
    <row r="581" spans="3:21" ht="12" customHeight="1" x14ac:dyDescent="0.2">
      <c r="C581" s="10"/>
      <c r="D581" s="39"/>
      <c r="E581" s="18"/>
      <c r="T581" s="74"/>
      <c r="U581" s="10"/>
    </row>
    <row r="582" spans="3:21" ht="12" customHeight="1" x14ac:dyDescent="0.2">
      <c r="C582" s="10"/>
      <c r="D582" s="39"/>
      <c r="E582" s="18"/>
      <c r="T582" s="74"/>
      <c r="U582" s="10"/>
    </row>
    <row r="583" spans="3:21" ht="12" customHeight="1" x14ac:dyDescent="0.2">
      <c r="C583" s="10"/>
      <c r="D583" s="39"/>
      <c r="E583" s="18"/>
      <c r="T583" s="74"/>
      <c r="U583" s="10"/>
    </row>
    <row r="584" spans="3:21" ht="12" customHeight="1" x14ac:dyDescent="0.2">
      <c r="C584" s="10"/>
      <c r="D584" s="39"/>
      <c r="E584" s="18"/>
      <c r="T584" s="74"/>
      <c r="U584" s="10"/>
    </row>
    <row r="585" spans="3:21" ht="12" customHeight="1" x14ac:dyDescent="0.2">
      <c r="C585" s="10"/>
      <c r="D585" s="39"/>
      <c r="E585" s="18"/>
      <c r="T585" s="74"/>
      <c r="U585" s="10"/>
    </row>
    <row r="586" spans="3:21" ht="12" customHeight="1" x14ac:dyDescent="0.2">
      <c r="C586" s="10"/>
      <c r="D586" s="39"/>
      <c r="E586" s="18"/>
      <c r="T586" s="74"/>
      <c r="U586" s="10"/>
    </row>
    <row r="587" spans="3:21" ht="12" customHeight="1" x14ac:dyDescent="0.2">
      <c r="C587" s="10"/>
      <c r="D587" s="39"/>
      <c r="E587" s="18"/>
      <c r="T587" s="74"/>
      <c r="U587" s="10"/>
    </row>
    <row r="588" spans="3:21" ht="12" customHeight="1" x14ac:dyDescent="0.2">
      <c r="C588" s="10"/>
      <c r="D588" s="39"/>
      <c r="E588" s="18"/>
      <c r="T588" s="74"/>
      <c r="U588" s="10"/>
    </row>
    <row r="589" spans="3:21" ht="12" customHeight="1" x14ac:dyDescent="0.2">
      <c r="C589" s="10"/>
      <c r="D589" s="39"/>
      <c r="E589" s="18"/>
      <c r="T589" s="74"/>
      <c r="U589" s="10"/>
    </row>
    <row r="590" spans="3:21" ht="12" customHeight="1" x14ac:dyDescent="0.2">
      <c r="C590" s="10"/>
      <c r="D590" s="39"/>
      <c r="E590" s="18"/>
      <c r="T590" s="74"/>
      <c r="U590" s="10"/>
    </row>
    <row r="591" spans="3:21" ht="12" customHeight="1" x14ac:dyDescent="0.2">
      <c r="C591" s="10"/>
      <c r="D591" s="39"/>
      <c r="E591" s="18"/>
      <c r="T591" s="74"/>
      <c r="U591" s="10"/>
    </row>
    <row r="592" spans="3:21" ht="12" customHeight="1" x14ac:dyDescent="0.2">
      <c r="C592" s="10"/>
      <c r="D592" s="39"/>
      <c r="E592" s="18"/>
      <c r="T592" s="74"/>
      <c r="U592" s="10"/>
    </row>
    <row r="593" spans="3:21" ht="12" customHeight="1" x14ac:dyDescent="0.2">
      <c r="C593" s="10"/>
      <c r="D593" s="39"/>
      <c r="E593" s="18"/>
      <c r="T593" s="74"/>
      <c r="U593" s="10"/>
    </row>
    <row r="594" spans="3:21" ht="12" customHeight="1" x14ac:dyDescent="0.2">
      <c r="C594" s="10"/>
      <c r="D594" s="39"/>
      <c r="E594" s="18"/>
      <c r="T594" s="74"/>
      <c r="U594" s="10"/>
    </row>
    <row r="595" spans="3:21" ht="12" customHeight="1" x14ac:dyDescent="0.2">
      <c r="C595" s="10"/>
      <c r="D595" s="39"/>
      <c r="E595" s="18"/>
      <c r="T595" s="74"/>
      <c r="U595" s="10"/>
    </row>
    <row r="596" spans="3:21" ht="12" customHeight="1" x14ac:dyDescent="0.2">
      <c r="C596" s="10"/>
      <c r="D596" s="39"/>
      <c r="E596" s="18"/>
      <c r="T596" s="74"/>
      <c r="U596" s="10"/>
    </row>
    <row r="597" spans="3:21" ht="12" customHeight="1" x14ac:dyDescent="0.2">
      <c r="C597" s="10"/>
      <c r="D597" s="39"/>
      <c r="E597" s="18"/>
      <c r="T597" s="74"/>
      <c r="U597" s="10"/>
    </row>
    <row r="598" spans="3:21" ht="12" customHeight="1" x14ac:dyDescent="0.2">
      <c r="C598" s="10"/>
      <c r="D598" s="39"/>
      <c r="E598" s="18"/>
      <c r="T598" s="74"/>
      <c r="U598" s="10"/>
    </row>
    <row r="599" spans="3:21" ht="12" customHeight="1" x14ac:dyDescent="0.2">
      <c r="C599" s="10"/>
      <c r="D599" s="39"/>
      <c r="E599" s="18"/>
      <c r="T599" s="74"/>
      <c r="U599" s="10"/>
    </row>
    <row r="600" spans="3:21" ht="12" customHeight="1" x14ac:dyDescent="0.2">
      <c r="C600" s="10"/>
      <c r="D600" s="39"/>
      <c r="E600" s="18"/>
      <c r="T600" s="74"/>
      <c r="U600" s="10"/>
    </row>
    <row r="601" spans="3:21" ht="12" customHeight="1" x14ac:dyDescent="0.2">
      <c r="C601" s="10"/>
      <c r="D601" s="39"/>
      <c r="E601" s="18"/>
      <c r="T601" s="74"/>
      <c r="U601" s="10"/>
    </row>
    <row r="602" spans="3:21" ht="12" customHeight="1" x14ac:dyDescent="0.2">
      <c r="C602" s="10"/>
      <c r="D602" s="39"/>
      <c r="E602" s="18"/>
      <c r="T602" s="74"/>
      <c r="U602" s="10"/>
    </row>
    <row r="603" spans="3:21" ht="12" customHeight="1" x14ac:dyDescent="0.2">
      <c r="C603" s="10"/>
      <c r="D603" s="39"/>
      <c r="E603" s="18"/>
      <c r="T603" s="74"/>
      <c r="U603" s="10"/>
    </row>
    <row r="604" spans="3:21" ht="12" customHeight="1" x14ac:dyDescent="0.2">
      <c r="C604" s="10"/>
      <c r="D604" s="39"/>
      <c r="E604" s="18"/>
      <c r="T604" s="74"/>
      <c r="U604" s="10"/>
    </row>
    <row r="605" spans="3:21" ht="12" customHeight="1" x14ac:dyDescent="0.2">
      <c r="C605" s="10"/>
      <c r="D605" s="39"/>
      <c r="E605" s="18"/>
      <c r="T605" s="74"/>
      <c r="U605" s="10"/>
    </row>
    <row r="606" spans="3:21" ht="12" customHeight="1" x14ac:dyDescent="0.2">
      <c r="C606" s="10"/>
      <c r="D606" s="39"/>
      <c r="E606" s="18"/>
      <c r="T606" s="74"/>
      <c r="U606" s="10"/>
    </row>
    <row r="607" spans="3:21" ht="12" customHeight="1" x14ac:dyDescent="0.2">
      <c r="C607" s="10"/>
      <c r="D607" s="39"/>
      <c r="E607" s="18"/>
      <c r="T607" s="74"/>
      <c r="U607" s="10"/>
    </row>
    <row r="608" spans="3:21" ht="12" customHeight="1" x14ac:dyDescent="0.2">
      <c r="C608" s="10"/>
      <c r="D608" s="39"/>
      <c r="E608" s="18"/>
      <c r="T608" s="74"/>
      <c r="U608" s="10"/>
    </row>
    <row r="609" spans="3:21" ht="12" customHeight="1" x14ac:dyDescent="0.2">
      <c r="C609" s="10"/>
      <c r="D609" s="39"/>
      <c r="E609" s="18"/>
      <c r="T609" s="74"/>
      <c r="U609" s="10"/>
    </row>
    <row r="610" spans="3:21" ht="12" customHeight="1" x14ac:dyDescent="0.2">
      <c r="C610" s="10"/>
      <c r="D610" s="39"/>
      <c r="E610" s="18"/>
      <c r="T610" s="74"/>
      <c r="U610" s="10"/>
    </row>
    <row r="611" spans="3:21" ht="12" customHeight="1" x14ac:dyDescent="0.2">
      <c r="C611" s="10"/>
      <c r="D611" s="39"/>
      <c r="E611" s="18"/>
      <c r="T611" s="74"/>
      <c r="U611" s="10"/>
    </row>
    <row r="612" spans="3:21" ht="12" customHeight="1" x14ac:dyDescent="0.2">
      <c r="C612" s="10"/>
      <c r="D612" s="39"/>
      <c r="E612" s="18"/>
      <c r="T612" s="74"/>
      <c r="U612" s="10"/>
    </row>
    <row r="613" spans="3:21" ht="12" customHeight="1" x14ac:dyDescent="0.2">
      <c r="C613" s="10"/>
      <c r="D613" s="39"/>
      <c r="E613" s="18"/>
      <c r="T613" s="74"/>
      <c r="U613" s="10"/>
    </row>
    <row r="614" spans="3:21" ht="12" customHeight="1" x14ac:dyDescent="0.2">
      <c r="C614" s="10"/>
      <c r="D614" s="39"/>
      <c r="E614" s="18"/>
      <c r="T614" s="74"/>
      <c r="U614" s="10"/>
    </row>
    <row r="615" spans="3:21" ht="12" customHeight="1" x14ac:dyDescent="0.2">
      <c r="C615" s="10"/>
      <c r="D615" s="39"/>
      <c r="E615" s="18"/>
      <c r="T615" s="74"/>
      <c r="U615" s="10"/>
    </row>
    <row r="616" spans="3:21" ht="12" customHeight="1" x14ac:dyDescent="0.2">
      <c r="C616" s="10"/>
      <c r="D616" s="39"/>
      <c r="E616" s="18"/>
      <c r="T616" s="74"/>
      <c r="U616" s="10"/>
    </row>
    <row r="617" spans="3:21" ht="12" customHeight="1" x14ac:dyDescent="0.2">
      <c r="C617" s="10"/>
      <c r="D617" s="39"/>
      <c r="E617" s="18"/>
      <c r="T617" s="74"/>
      <c r="U617" s="10"/>
    </row>
    <row r="618" spans="3:21" ht="12" customHeight="1" x14ac:dyDescent="0.2">
      <c r="C618" s="10"/>
      <c r="D618" s="39"/>
      <c r="E618" s="18"/>
      <c r="T618" s="74"/>
      <c r="U618" s="10"/>
    </row>
    <row r="619" spans="3:21" ht="12" customHeight="1" x14ac:dyDescent="0.2">
      <c r="C619" s="10"/>
      <c r="D619" s="39"/>
      <c r="E619" s="18"/>
      <c r="T619" s="74"/>
      <c r="U619" s="10"/>
    </row>
    <row r="620" spans="3:21" ht="12" customHeight="1" x14ac:dyDescent="0.2">
      <c r="C620" s="10"/>
      <c r="D620" s="39"/>
      <c r="E620" s="18"/>
      <c r="T620" s="74"/>
      <c r="U620" s="10"/>
    </row>
    <row r="621" spans="3:21" ht="12" customHeight="1" x14ac:dyDescent="0.2">
      <c r="C621" s="10"/>
      <c r="D621" s="39"/>
      <c r="E621" s="18"/>
      <c r="T621" s="74"/>
      <c r="U621" s="10"/>
    </row>
    <row r="622" spans="3:21" ht="12" customHeight="1" x14ac:dyDescent="0.2">
      <c r="C622" s="10"/>
      <c r="D622" s="39"/>
      <c r="E622" s="18"/>
      <c r="T622" s="74"/>
      <c r="U622" s="10"/>
    </row>
    <row r="623" spans="3:21" ht="12" customHeight="1" x14ac:dyDescent="0.2">
      <c r="C623" s="10"/>
      <c r="D623" s="39"/>
      <c r="E623" s="18"/>
      <c r="T623" s="74"/>
      <c r="U623" s="10"/>
    </row>
    <row r="624" spans="3:21" ht="12" customHeight="1" x14ac:dyDescent="0.2">
      <c r="C624" s="10"/>
      <c r="D624" s="39"/>
      <c r="E624" s="18"/>
      <c r="T624" s="74"/>
      <c r="U624" s="10"/>
    </row>
    <row r="625" spans="3:21" ht="12" customHeight="1" x14ac:dyDescent="0.2">
      <c r="C625" s="10"/>
      <c r="D625" s="39"/>
      <c r="E625" s="18"/>
      <c r="T625" s="74"/>
      <c r="U625" s="10"/>
    </row>
    <row r="626" spans="3:21" ht="12" customHeight="1" x14ac:dyDescent="0.2">
      <c r="C626" s="10"/>
      <c r="D626" s="39"/>
      <c r="E626" s="18"/>
      <c r="T626" s="74"/>
      <c r="U626" s="10"/>
    </row>
    <row r="627" spans="3:21" ht="12" customHeight="1" x14ac:dyDescent="0.2">
      <c r="C627" s="10"/>
      <c r="D627" s="39"/>
      <c r="E627" s="18"/>
      <c r="T627" s="74"/>
      <c r="U627" s="10"/>
    </row>
    <row r="628" spans="3:21" ht="12" customHeight="1" x14ac:dyDescent="0.2">
      <c r="C628" s="10"/>
      <c r="D628" s="39"/>
      <c r="E628" s="18"/>
      <c r="T628" s="74"/>
      <c r="U628" s="10"/>
    </row>
    <row r="629" spans="3:21" ht="12" customHeight="1" x14ac:dyDescent="0.2">
      <c r="C629" s="10"/>
      <c r="D629" s="39"/>
      <c r="E629" s="18"/>
      <c r="T629" s="74"/>
      <c r="U629" s="10"/>
    </row>
    <row r="630" spans="3:21" ht="12" customHeight="1" x14ac:dyDescent="0.2">
      <c r="C630" s="10"/>
      <c r="D630" s="39"/>
      <c r="E630" s="18"/>
      <c r="T630" s="74"/>
      <c r="U630" s="10"/>
    </row>
    <row r="631" spans="3:21" ht="12" customHeight="1" x14ac:dyDescent="0.2">
      <c r="C631" s="10"/>
      <c r="D631" s="39"/>
      <c r="E631" s="18"/>
      <c r="T631" s="74"/>
      <c r="U631" s="10"/>
    </row>
    <row r="632" spans="3:21" ht="12" customHeight="1" x14ac:dyDescent="0.2">
      <c r="C632" s="10"/>
      <c r="D632" s="39"/>
      <c r="E632" s="18"/>
      <c r="T632" s="74"/>
      <c r="U632" s="10"/>
    </row>
    <row r="633" spans="3:21" ht="12" customHeight="1" x14ac:dyDescent="0.2">
      <c r="C633" s="10"/>
      <c r="D633" s="39"/>
      <c r="E633" s="18"/>
      <c r="T633" s="74"/>
      <c r="U633" s="10"/>
    </row>
    <row r="634" spans="3:21" ht="12" customHeight="1" x14ac:dyDescent="0.2">
      <c r="C634" s="10"/>
      <c r="D634" s="39"/>
      <c r="E634" s="18"/>
      <c r="T634" s="74"/>
      <c r="U634" s="10"/>
    </row>
    <row r="635" spans="3:21" ht="12" customHeight="1" x14ac:dyDescent="0.2">
      <c r="C635" s="10"/>
      <c r="D635" s="39"/>
      <c r="E635" s="18"/>
      <c r="T635" s="74"/>
      <c r="U635" s="10"/>
    </row>
    <row r="636" spans="3:21" ht="12" customHeight="1" x14ac:dyDescent="0.2">
      <c r="C636" s="10"/>
      <c r="D636" s="39"/>
      <c r="E636" s="18"/>
      <c r="T636" s="74"/>
      <c r="U636" s="10"/>
    </row>
    <row r="637" spans="3:21" ht="12" customHeight="1" x14ac:dyDescent="0.2">
      <c r="C637" s="10"/>
      <c r="D637" s="39"/>
      <c r="E637" s="18"/>
      <c r="T637" s="74"/>
      <c r="U637" s="10"/>
    </row>
    <row r="638" spans="3:21" ht="12" customHeight="1" x14ac:dyDescent="0.2">
      <c r="C638" s="10"/>
      <c r="D638" s="39"/>
      <c r="E638" s="18"/>
      <c r="T638" s="74"/>
      <c r="U638" s="10"/>
    </row>
    <row r="639" spans="3:21" ht="12" customHeight="1" x14ac:dyDescent="0.2">
      <c r="C639" s="10"/>
      <c r="D639" s="39"/>
      <c r="E639" s="18"/>
      <c r="T639" s="74"/>
      <c r="U639" s="10"/>
    </row>
    <row r="640" spans="3:21" ht="12" customHeight="1" x14ac:dyDescent="0.2">
      <c r="C640" s="10"/>
      <c r="D640" s="39"/>
      <c r="E640" s="18"/>
      <c r="T640" s="74"/>
      <c r="U640" s="10"/>
    </row>
    <row r="641" spans="3:21" ht="12" customHeight="1" x14ac:dyDescent="0.2">
      <c r="C641" s="10"/>
      <c r="D641" s="39"/>
      <c r="E641" s="18"/>
      <c r="T641" s="74"/>
      <c r="U641" s="10"/>
    </row>
    <row r="642" spans="3:21" ht="12" customHeight="1" x14ac:dyDescent="0.2">
      <c r="C642" s="10"/>
      <c r="D642" s="39"/>
      <c r="E642" s="18"/>
      <c r="T642" s="74"/>
      <c r="U642" s="10"/>
    </row>
    <row r="643" spans="3:21" ht="12" customHeight="1" x14ac:dyDescent="0.2">
      <c r="C643" s="10"/>
      <c r="D643" s="39"/>
      <c r="E643" s="18"/>
      <c r="T643" s="74"/>
      <c r="U643" s="10"/>
    </row>
    <row r="644" spans="3:21" ht="12" customHeight="1" x14ac:dyDescent="0.2">
      <c r="C644" s="10"/>
      <c r="D644" s="39"/>
      <c r="E644" s="18"/>
      <c r="T644" s="74"/>
      <c r="U644" s="10"/>
    </row>
    <row r="645" spans="3:21" ht="12" customHeight="1" x14ac:dyDescent="0.2">
      <c r="C645" s="10"/>
      <c r="D645" s="39"/>
      <c r="E645" s="18"/>
      <c r="T645" s="74"/>
      <c r="U645" s="10"/>
    </row>
    <row r="646" spans="3:21" ht="12" customHeight="1" x14ac:dyDescent="0.2">
      <c r="C646" s="10"/>
      <c r="D646" s="39"/>
      <c r="E646" s="18"/>
      <c r="T646" s="74"/>
      <c r="U646" s="10"/>
    </row>
    <row r="647" spans="3:21" ht="12" customHeight="1" x14ac:dyDescent="0.2">
      <c r="C647" s="10"/>
      <c r="D647" s="39"/>
      <c r="E647" s="18"/>
      <c r="T647" s="74"/>
      <c r="U647" s="10"/>
    </row>
    <row r="648" spans="3:21" ht="12" customHeight="1" x14ac:dyDescent="0.2">
      <c r="C648" s="10"/>
      <c r="D648" s="39"/>
      <c r="E648" s="18"/>
      <c r="T648" s="74"/>
      <c r="U648" s="10"/>
    </row>
    <row r="649" spans="3:21" ht="12" customHeight="1" x14ac:dyDescent="0.2">
      <c r="C649" s="10"/>
      <c r="D649" s="39"/>
      <c r="E649" s="18"/>
      <c r="T649" s="74"/>
      <c r="U649" s="10"/>
    </row>
    <row r="650" spans="3:21" ht="12" customHeight="1" x14ac:dyDescent="0.2">
      <c r="C650" s="10"/>
      <c r="D650" s="39"/>
      <c r="E650" s="18"/>
      <c r="T650" s="74"/>
      <c r="U650" s="10"/>
    </row>
    <row r="651" spans="3:21" ht="12" customHeight="1" x14ac:dyDescent="0.2">
      <c r="C651" s="10"/>
      <c r="D651" s="39"/>
      <c r="E651" s="18"/>
      <c r="T651" s="74"/>
      <c r="U651" s="10"/>
    </row>
    <row r="652" spans="3:21" ht="12" customHeight="1" x14ac:dyDescent="0.2">
      <c r="C652" s="10"/>
      <c r="D652" s="39"/>
      <c r="E652" s="18"/>
      <c r="T652" s="74"/>
      <c r="U652" s="10"/>
    </row>
    <row r="653" spans="3:21" ht="12" customHeight="1" x14ac:dyDescent="0.2">
      <c r="C653" s="10"/>
      <c r="D653" s="39"/>
      <c r="E653" s="18"/>
      <c r="T653" s="74"/>
      <c r="U653" s="10"/>
    </row>
    <row r="654" spans="3:21" ht="12" customHeight="1" x14ac:dyDescent="0.2">
      <c r="C654" s="10"/>
      <c r="D654" s="39"/>
      <c r="E654" s="18"/>
      <c r="T654" s="74"/>
      <c r="U654" s="10"/>
    </row>
    <row r="655" spans="3:21" ht="12" customHeight="1" x14ac:dyDescent="0.2">
      <c r="C655" s="10"/>
      <c r="D655" s="39"/>
      <c r="E655" s="18"/>
      <c r="T655" s="74"/>
      <c r="U655" s="10"/>
    </row>
    <row r="656" spans="3:21" ht="12" customHeight="1" x14ac:dyDescent="0.2">
      <c r="C656" s="10"/>
      <c r="D656" s="39"/>
      <c r="E656" s="18"/>
      <c r="T656" s="74"/>
      <c r="U656" s="10"/>
    </row>
    <row r="657" spans="3:21" ht="12" customHeight="1" x14ac:dyDescent="0.2">
      <c r="C657" s="10"/>
      <c r="D657" s="39"/>
      <c r="E657" s="18"/>
      <c r="T657" s="74"/>
      <c r="U657" s="10"/>
    </row>
    <row r="658" spans="3:21" ht="12" customHeight="1" x14ac:dyDescent="0.2">
      <c r="C658" s="10"/>
      <c r="D658" s="39"/>
      <c r="E658" s="18"/>
      <c r="T658" s="74"/>
      <c r="U658" s="10"/>
    </row>
    <row r="659" spans="3:21" ht="12" customHeight="1" x14ac:dyDescent="0.2">
      <c r="C659" s="10"/>
      <c r="D659" s="39"/>
      <c r="E659" s="18"/>
      <c r="T659" s="74"/>
      <c r="U659" s="10"/>
    </row>
    <row r="660" spans="3:21" ht="12" customHeight="1" x14ac:dyDescent="0.2">
      <c r="C660" s="10"/>
      <c r="D660" s="39"/>
      <c r="E660" s="18"/>
      <c r="T660" s="74"/>
      <c r="U660" s="10"/>
    </row>
    <row r="661" spans="3:21" ht="12" customHeight="1" x14ac:dyDescent="0.2">
      <c r="C661" s="10"/>
      <c r="D661" s="39"/>
      <c r="E661" s="18"/>
      <c r="T661" s="74"/>
      <c r="U661" s="10"/>
    </row>
    <row r="662" spans="3:21" ht="12" customHeight="1" x14ac:dyDescent="0.2">
      <c r="C662" s="10"/>
      <c r="D662" s="39"/>
      <c r="E662" s="18"/>
      <c r="T662" s="74"/>
      <c r="U662" s="10"/>
    </row>
    <row r="663" spans="3:21" ht="12" customHeight="1" x14ac:dyDescent="0.2">
      <c r="C663" s="10"/>
      <c r="D663" s="39"/>
      <c r="E663" s="18"/>
      <c r="T663" s="74"/>
      <c r="U663" s="10"/>
    </row>
    <row r="664" spans="3:21" ht="12" customHeight="1" x14ac:dyDescent="0.2">
      <c r="C664" s="10"/>
      <c r="D664" s="39"/>
      <c r="E664" s="18"/>
      <c r="T664" s="74"/>
      <c r="U664" s="10"/>
    </row>
    <row r="665" spans="3:21" ht="12" customHeight="1" x14ac:dyDescent="0.2">
      <c r="C665" s="10"/>
      <c r="D665" s="39"/>
      <c r="E665" s="18"/>
      <c r="T665" s="74"/>
      <c r="U665" s="10"/>
    </row>
    <row r="666" spans="3:21" ht="12" customHeight="1" x14ac:dyDescent="0.2">
      <c r="C666" s="10"/>
      <c r="D666" s="39"/>
      <c r="E666" s="18"/>
      <c r="T666" s="74"/>
      <c r="U666" s="10"/>
    </row>
    <row r="667" spans="3:21" ht="12" customHeight="1" x14ac:dyDescent="0.2">
      <c r="C667" s="10"/>
      <c r="D667" s="39"/>
      <c r="E667" s="18"/>
      <c r="T667" s="74"/>
      <c r="U667" s="10"/>
    </row>
    <row r="668" spans="3:21" ht="12" customHeight="1" x14ac:dyDescent="0.2">
      <c r="C668" s="10"/>
      <c r="D668" s="39"/>
      <c r="E668" s="18"/>
      <c r="T668" s="74"/>
      <c r="U668" s="10"/>
    </row>
    <row r="669" spans="3:21" ht="12" customHeight="1" x14ac:dyDescent="0.2">
      <c r="C669" s="10"/>
      <c r="D669" s="39"/>
      <c r="E669" s="18"/>
      <c r="T669" s="74"/>
      <c r="U669" s="10"/>
    </row>
    <row r="670" spans="3:21" ht="12" customHeight="1" x14ac:dyDescent="0.2">
      <c r="C670" s="10"/>
      <c r="D670" s="39"/>
      <c r="E670" s="18"/>
      <c r="T670" s="74"/>
      <c r="U670" s="10"/>
    </row>
    <row r="671" spans="3:21" ht="12" customHeight="1" x14ac:dyDescent="0.2">
      <c r="C671" s="10"/>
      <c r="D671" s="39"/>
      <c r="E671" s="18"/>
      <c r="T671" s="74"/>
      <c r="U671" s="10"/>
    </row>
    <row r="672" spans="3:21" ht="12" customHeight="1" x14ac:dyDescent="0.2">
      <c r="C672" s="10"/>
      <c r="D672" s="39"/>
      <c r="E672" s="18"/>
      <c r="T672" s="74"/>
      <c r="U672" s="10"/>
    </row>
    <row r="673" spans="3:21" ht="12" customHeight="1" x14ac:dyDescent="0.2">
      <c r="C673" s="10"/>
      <c r="D673" s="39"/>
      <c r="E673" s="18"/>
      <c r="T673" s="74"/>
      <c r="U673" s="10"/>
    </row>
    <row r="674" spans="3:21" ht="12" customHeight="1" x14ac:dyDescent="0.2">
      <c r="C674" s="10"/>
      <c r="D674" s="39"/>
      <c r="E674" s="18"/>
      <c r="T674" s="74"/>
      <c r="U674" s="10"/>
    </row>
    <row r="675" spans="3:21" ht="12" customHeight="1" x14ac:dyDescent="0.2">
      <c r="C675" s="10"/>
      <c r="D675" s="39"/>
      <c r="E675" s="18"/>
      <c r="T675" s="74"/>
      <c r="U675" s="10"/>
    </row>
    <row r="676" spans="3:21" ht="12" customHeight="1" x14ac:dyDescent="0.2">
      <c r="C676" s="10"/>
      <c r="D676" s="39"/>
      <c r="E676" s="18"/>
      <c r="T676" s="74"/>
      <c r="U676" s="10"/>
    </row>
    <row r="677" spans="3:21" ht="12" customHeight="1" x14ac:dyDescent="0.2">
      <c r="C677" s="10"/>
      <c r="D677" s="39"/>
      <c r="E677" s="18"/>
      <c r="T677" s="74"/>
      <c r="U677" s="10"/>
    </row>
    <row r="678" spans="3:21" ht="12" customHeight="1" x14ac:dyDescent="0.2">
      <c r="C678" s="10"/>
      <c r="D678" s="39"/>
      <c r="E678" s="18"/>
      <c r="T678" s="74"/>
      <c r="U678" s="10"/>
    </row>
    <row r="679" spans="3:21" ht="12" customHeight="1" x14ac:dyDescent="0.2">
      <c r="C679" s="10"/>
      <c r="D679" s="39"/>
      <c r="E679" s="18"/>
      <c r="T679" s="74"/>
      <c r="U679" s="10"/>
    </row>
    <row r="680" spans="3:21" ht="12" customHeight="1" x14ac:dyDescent="0.2">
      <c r="C680" s="10"/>
      <c r="D680" s="39"/>
      <c r="E680" s="18"/>
      <c r="T680" s="74"/>
      <c r="U680" s="10"/>
    </row>
    <row r="681" spans="3:21" ht="12" customHeight="1" x14ac:dyDescent="0.2">
      <c r="C681" s="10"/>
      <c r="D681" s="39"/>
      <c r="E681" s="18"/>
      <c r="T681" s="74"/>
      <c r="U681" s="10"/>
    </row>
    <row r="682" spans="3:21" ht="12" customHeight="1" x14ac:dyDescent="0.2">
      <c r="C682" s="10"/>
      <c r="D682" s="39"/>
      <c r="E682" s="18"/>
      <c r="T682" s="74"/>
      <c r="U682" s="10"/>
    </row>
    <row r="683" spans="3:21" ht="12" customHeight="1" x14ac:dyDescent="0.2">
      <c r="C683" s="10"/>
      <c r="D683" s="39"/>
      <c r="E683" s="18"/>
      <c r="T683" s="74"/>
      <c r="U683" s="10"/>
    </row>
    <row r="684" spans="3:21" ht="12" customHeight="1" x14ac:dyDescent="0.2">
      <c r="C684" s="10"/>
      <c r="D684" s="39"/>
      <c r="E684" s="18"/>
      <c r="T684" s="74"/>
      <c r="U684" s="10"/>
    </row>
    <row r="685" spans="3:21" ht="12" customHeight="1" x14ac:dyDescent="0.2">
      <c r="C685" s="10"/>
      <c r="D685" s="39"/>
      <c r="E685" s="18"/>
      <c r="T685" s="74"/>
      <c r="U685" s="10"/>
    </row>
    <row r="686" spans="3:21" ht="12" customHeight="1" x14ac:dyDescent="0.2">
      <c r="C686" s="10"/>
      <c r="D686" s="39"/>
      <c r="E686" s="18"/>
      <c r="T686" s="74"/>
      <c r="U686" s="10"/>
    </row>
    <row r="687" spans="3:21" ht="12" customHeight="1" x14ac:dyDescent="0.2">
      <c r="C687" s="10"/>
      <c r="D687" s="39"/>
      <c r="E687" s="18"/>
      <c r="T687" s="74"/>
      <c r="U687" s="10"/>
    </row>
    <row r="688" spans="3:21" ht="12" customHeight="1" x14ac:dyDescent="0.2">
      <c r="C688" s="10"/>
      <c r="D688" s="39"/>
      <c r="E688" s="18"/>
      <c r="T688" s="74"/>
      <c r="U688" s="10"/>
    </row>
    <row r="689" spans="3:21" ht="12" customHeight="1" x14ac:dyDescent="0.2">
      <c r="C689" s="10"/>
      <c r="D689" s="39"/>
      <c r="E689" s="18"/>
      <c r="T689" s="74"/>
      <c r="U689" s="10"/>
    </row>
    <row r="690" spans="3:21" ht="12" customHeight="1" x14ac:dyDescent="0.2">
      <c r="C690" s="10"/>
      <c r="D690" s="39"/>
      <c r="E690" s="18"/>
      <c r="T690" s="74"/>
      <c r="U690" s="10"/>
    </row>
    <row r="691" spans="3:21" ht="12" customHeight="1" x14ac:dyDescent="0.2">
      <c r="C691" s="10"/>
      <c r="D691" s="39"/>
      <c r="E691" s="18"/>
      <c r="T691" s="74"/>
      <c r="U691" s="10"/>
    </row>
    <row r="692" spans="3:21" ht="12" customHeight="1" x14ac:dyDescent="0.2">
      <c r="C692" s="10"/>
      <c r="D692" s="39"/>
      <c r="E692" s="18"/>
      <c r="T692" s="74"/>
      <c r="U692" s="10"/>
    </row>
    <row r="693" spans="3:21" ht="12" customHeight="1" x14ac:dyDescent="0.2">
      <c r="C693" s="10"/>
      <c r="D693" s="39"/>
      <c r="E693" s="18"/>
      <c r="T693" s="74"/>
      <c r="U693" s="10"/>
    </row>
    <row r="694" spans="3:21" ht="12" customHeight="1" x14ac:dyDescent="0.2">
      <c r="C694" s="10"/>
      <c r="D694" s="39"/>
      <c r="E694" s="18"/>
      <c r="T694" s="74"/>
      <c r="U694" s="10"/>
    </row>
    <row r="695" spans="3:21" ht="12" customHeight="1" x14ac:dyDescent="0.2">
      <c r="C695" s="10"/>
      <c r="D695" s="39"/>
      <c r="E695" s="18"/>
      <c r="T695" s="74"/>
      <c r="U695" s="10"/>
    </row>
    <row r="696" spans="3:21" ht="12" customHeight="1" x14ac:dyDescent="0.2">
      <c r="C696" s="10"/>
      <c r="D696" s="39"/>
      <c r="E696" s="18"/>
      <c r="T696" s="74"/>
      <c r="U696" s="10"/>
    </row>
    <row r="697" spans="3:21" ht="12" customHeight="1" x14ac:dyDescent="0.2">
      <c r="C697" s="10"/>
      <c r="D697" s="39"/>
      <c r="E697" s="18"/>
      <c r="T697" s="74"/>
      <c r="U697" s="10"/>
    </row>
    <row r="698" spans="3:21" ht="12" customHeight="1" x14ac:dyDescent="0.2">
      <c r="C698" s="10"/>
      <c r="D698" s="39"/>
      <c r="E698" s="18"/>
      <c r="T698" s="74"/>
      <c r="U698" s="10"/>
    </row>
    <row r="699" spans="3:21" ht="12" customHeight="1" x14ac:dyDescent="0.2">
      <c r="C699" s="10"/>
      <c r="D699" s="39"/>
      <c r="E699" s="18"/>
      <c r="T699" s="74"/>
      <c r="U699" s="10"/>
    </row>
    <row r="700" spans="3:21" ht="12" customHeight="1" x14ac:dyDescent="0.2">
      <c r="C700" s="10"/>
      <c r="D700" s="39"/>
      <c r="E700" s="18"/>
      <c r="T700" s="74"/>
      <c r="U700" s="10"/>
    </row>
    <row r="701" spans="3:21" ht="12" customHeight="1" x14ac:dyDescent="0.2">
      <c r="C701" s="10"/>
      <c r="D701" s="39"/>
      <c r="E701" s="18"/>
      <c r="T701" s="74"/>
      <c r="U701" s="10"/>
    </row>
    <row r="702" spans="3:21" ht="12" customHeight="1" x14ac:dyDescent="0.2">
      <c r="C702" s="10"/>
      <c r="D702" s="39"/>
      <c r="E702" s="18"/>
      <c r="T702" s="74"/>
      <c r="U702" s="10"/>
    </row>
    <row r="703" spans="3:21" ht="12" customHeight="1" x14ac:dyDescent="0.2">
      <c r="C703" s="10"/>
      <c r="D703" s="39"/>
      <c r="E703" s="18"/>
      <c r="T703" s="74"/>
      <c r="U703" s="10"/>
    </row>
    <row r="704" spans="3:21" ht="12" customHeight="1" x14ac:dyDescent="0.2">
      <c r="C704" s="10"/>
      <c r="D704" s="39"/>
      <c r="E704" s="18"/>
      <c r="T704" s="74"/>
      <c r="U704" s="10"/>
    </row>
    <row r="705" spans="3:21" ht="12" customHeight="1" x14ac:dyDescent="0.2">
      <c r="C705" s="10"/>
      <c r="D705" s="39"/>
      <c r="E705" s="18"/>
      <c r="T705" s="74"/>
      <c r="U705" s="10"/>
    </row>
    <row r="706" spans="3:21" ht="12" customHeight="1" x14ac:dyDescent="0.2">
      <c r="C706" s="10"/>
      <c r="D706" s="39"/>
      <c r="E706" s="18"/>
      <c r="T706" s="74"/>
      <c r="U706" s="10"/>
    </row>
    <row r="707" spans="3:21" ht="12" customHeight="1" x14ac:dyDescent="0.2">
      <c r="C707" s="10"/>
      <c r="D707" s="39"/>
      <c r="E707" s="18"/>
      <c r="T707" s="74"/>
      <c r="U707" s="10"/>
    </row>
    <row r="708" spans="3:21" ht="12" customHeight="1" x14ac:dyDescent="0.2">
      <c r="C708" s="10"/>
      <c r="D708" s="39"/>
      <c r="E708" s="18"/>
      <c r="T708" s="74"/>
      <c r="U708" s="10"/>
    </row>
    <row r="709" spans="3:21" ht="12" customHeight="1" x14ac:dyDescent="0.2">
      <c r="C709" s="10"/>
      <c r="D709" s="39"/>
      <c r="E709" s="18"/>
      <c r="T709" s="74"/>
      <c r="U709" s="10"/>
    </row>
    <row r="710" spans="3:21" ht="12" customHeight="1" x14ac:dyDescent="0.2">
      <c r="C710" s="10"/>
      <c r="D710" s="39"/>
      <c r="E710" s="18"/>
      <c r="T710" s="74"/>
      <c r="U710" s="10"/>
    </row>
    <row r="711" spans="3:21" ht="12" customHeight="1" x14ac:dyDescent="0.2">
      <c r="C711" s="10"/>
      <c r="D711" s="39"/>
      <c r="E711" s="18"/>
      <c r="T711" s="74"/>
      <c r="U711" s="10"/>
    </row>
    <row r="712" spans="3:21" ht="12" customHeight="1" x14ac:dyDescent="0.2">
      <c r="C712" s="10"/>
      <c r="D712" s="39"/>
      <c r="E712" s="18"/>
      <c r="T712" s="74"/>
      <c r="U712" s="10"/>
    </row>
    <row r="713" spans="3:21" ht="12" customHeight="1" x14ac:dyDescent="0.2">
      <c r="C713" s="10"/>
      <c r="D713" s="39"/>
      <c r="E713" s="18"/>
      <c r="T713" s="74"/>
      <c r="U713" s="10"/>
    </row>
    <row r="714" spans="3:21" ht="12" customHeight="1" x14ac:dyDescent="0.2">
      <c r="C714" s="10"/>
      <c r="D714" s="39"/>
      <c r="E714" s="18"/>
      <c r="T714" s="74"/>
      <c r="U714" s="10"/>
    </row>
    <row r="715" spans="3:21" ht="12" customHeight="1" x14ac:dyDescent="0.2">
      <c r="C715" s="10"/>
      <c r="D715" s="39"/>
      <c r="E715" s="18"/>
      <c r="T715" s="74"/>
      <c r="U715" s="10"/>
    </row>
    <row r="716" spans="3:21" ht="12" customHeight="1" x14ac:dyDescent="0.2">
      <c r="C716" s="10"/>
      <c r="D716" s="39"/>
      <c r="E716" s="18"/>
      <c r="T716" s="74"/>
      <c r="U716" s="10"/>
    </row>
    <row r="717" spans="3:21" ht="12" customHeight="1" x14ac:dyDescent="0.2">
      <c r="C717" s="10"/>
      <c r="D717" s="39"/>
      <c r="E717" s="18"/>
      <c r="T717" s="74"/>
      <c r="U717" s="10"/>
    </row>
    <row r="718" spans="3:21" ht="12" customHeight="1" x14ac:dyDescent="0.2">
      <c r="C718" s="10"/>
      <c r="D718" s="39"/>
      <c r="E718" s="18"/>
      <c r="T718" s="74"/>
      <c r="U718" s="10"/>
    </row>
    <row r="719" spans="3:21" ht="12" customHeight="1" x14ac:dyDescent="0.2">
      <c r="C719" s="10"/>
      <c r="D719" s="39"/>
      <c r="E719" s="18"/>
      <c r="T719" s="74"/>
      <c r="U719" s="10"/>
    </row>
    <row r="720" spans="3:21" ht="12" customHeight="1" x14ac:dyDescent="0.2">
      <c r="C720" s="10"/>
      <c r="D720" s="39"/>
      <c r="E720" s="18"/>
      <c r="T720" s="74"/>
      <c r="U720" s="10"/>
    </row>
    <row r="721" spans="3:21" ht="12" customHeight="1" x14ac:dyDescent="0.2">
      <c r="C721" s="10"/>
      <c r="D721" s="39"/>
      <c r="E721" s="18"/>
      <c r="T721" s="74"/>
      <c r="U721" s="10"/>
    </row>
    <row r="722" spans="3:21" ht="12" customHeight="1" x14ac:dyDescent="0.2">
      <c r="C722" s="10"/>
      <c r="D722" s="39"/>
      <c r="E722" s="18"/>
      <c r="T722" s="74"/>
      <c r="U722" s="10"/>
    </row>
    <row r="723" spans="3:21" ht="12" customHeight="1" x14ac:dyDescent="0.2">
      <c r="C723" s="10"/>
      <c r="D723" s="39"/>
      <c r="E723" s="18"/>
      <c r="T723" s="74"/>
      <c r="U723" s="10"/>
    </row>
    <row r="724" spans="3:21" ht="12" customHeight="1" x14ac:dyDescent="0.2">
      <c r="C724" s="10"/>
      <c r="D724" s="39"/>
      <c r="E724" s="18"/>
      <c r="T724" s="74"/>
      <c r="U724" s="10"/>
    </row>
    <row r="725" spans="3:21" ht="12" customHeight="1" x14ac:dyDescent="0.2">
      <c r="C725" s="10"/>
      <c r="D725" s="39"/>
      <c r="E725" s="18"/>
      <c r="T725" s="74"/>
      <c r="U725" s="10"/>
    </row>
    <row r="726" spans="3:21" ht="12" customHeight="1" x14ac:dyDescent="0.2">
      <c r="C726" s="10"/>
      <c r="D726" s="39"/>
      <c r="E726" s="18"/>
      <c r="T726" s="74"/>
      <c r="U726" s="10"/>
    </row>
    <row r="727" spans="3:21" ht="12" customHeight="1" x14ac:dyDescent="0.2">
      <c r="C727" s="10"/>
      <c r="D727" s="39"/>
      <c r="E727" s="18"/>
      <c r="T727" s="74"/>
      <c r="U727" s="10"/>
    </row>
    <row r="728" spans="3:21" ht="12" customHeight="1" x14ac:dyDescent="0.2">
      <c r="C728" s="10"/>
      <c r="D728" s="39"/>
      <c r="E728" s="18"/>
      <c r="T728" s="74"/>
      <c r="U728" s="10"/>
    </row>
    <row r="729" spans="3:21" ht="12" customHeight="1" x14ac:dyDescent="0.2">
      <c r="C729" s="10"/>
      <c r="D729" s="39"/>
      <c r="E729" s="18"/>
      <c r="T729" s="74"/>
      <c r="U729" s="10"/>
    </row>
    <row r="730" spans="3:21" ht="12" customHeight="1" x14ac:dyDescent="0.2">
      <c r="C730" s="10"/>
      <c r="D730" s="39"/>
      <c r="E730" s="18"/>
      <c r="T730" s="74"/>
      <c r="U730" s="10"/>
    </row>
    <row r="731" spans="3:21" ht="12" customHeight="1" x14ac:dyDescent="0.2">
      <c r="C731" s="10"/>
      <c r="D731" s="39"/>
      <c r="E731" s="18"/>
      <c r="T731" s="74"/>
      <c r="U731" s="10"/>
    </row>
    <row r="732" spans="3:21" ht="12" customHeight="1" x14ac:dyDescent="0.2">
      <c r="C732" s="10"/>
      <c r="D732" s="39"/>
      <c r="E732" s="18"/>
      <c r="T732" s="74"/>
      <c r="U732" s="10"/>
    </row>
    <row r="733" spans="3:21" ht="12" customHeight="1" x14ac:dyDescent="0.2">
      <c r="C733" s="10"/>
      <c r="D733" s="39"/>
      <c r="E733" s="18"/>
      <c r="T733" s="74"/>
      <c r="U733" s="10"/>
    </row>
    <row r="734" spans="3:21" ht="12" customHeight="1" x14ac:dyDescent="0.2">
      <c r="C734" s="10"/>
      <c r="D734" s="39"/>
      <c r="E734" s="18"/>
      <c r="T734" s="74"/>
      <c r="U734" s="10"/>
    </row>
    <row r="735" spans="3:21" ht="12" customHeight="1" x14ac:dyDescent="0.2">
      <c r="C735" s="10"/>
      <c r="D735" s="39"/>
      <c r="E735" s="18"/>
      <c r="T735" s="74"/>
      <c r="U735" s="10"/>
    </row>
    <row r="736" spans="3:21" ht="12" customHeight="1" x14ac:dyDescent="0.2">
      <c r="C736" s="10"/>
      <c r="D736" s="39"/>
      <c r="E736" s="18"/>
      <c r="T736" s="74"/>
      <c r="U736" s="10"/>
    </row>
    <row r="737" spans="3:21" ht="12" customHeight="1" x14ac:dyDescent="0.2">
      <c r="C737" s="10"/>
      <c r="D737" s="39"/>
      <c r="E737" s="18"/>
      <c r="T737" s="74"/>
      <c r="U737" s="10"/>
    </row>
    <row r="738" spans="3:21" ht="12" customHeight="1" x14ac:dyDescent="0.2">
      <c r="C738" s="10"/>
      <c r="D738" s="39"/>
      <c r="E738" s="18"/>
      <c r="T738" s="74"/>
      <c r="U738" s="10"/>
    </row>
    <row r="739" spans="3:21" ht="12" customHeight="1" x14ac:dyDescent="0.2">
      <c r="C739" s="10"/>
      <c r="D739" s="39"/>
      <c r="E739" s="18"/>
      <c r="T739" s="74"/>
      <c r="U739" s="10"/>
    </row>
    <row r="740" spans="3:21" ht="12" customHeight="1" x14ac:dyDescent="0.2">
      <c r="C740" s="10"/>
      <c r="D740" s="39"/>
      <c r="E740" s="18"/>
      <c r="T740" s="74"/>
      <c r="U740" s="10"/>
    </row>
    <row r="741" spans="3:21" ht="12" customHeight="1" x14ac:dyDescent="0.2">
      <c r="C741" s="10"/>
      <c r="D741" s="39"/>
      <c r="E741" s="18"/>
      <c r="T741" s="74"/>
      <c r="U741" s="10"/>
    </row>
    <row r="742" spans="3:21" ht="12" customHeight="1" x14ac:dyDescent="0.2">
      <c r="C742" s="10"/>
      <c r="D742" s="39"/>
      <c r="E742" s="18"/>
      <c r="T742" s="74"/>
      <c r="U742" s="10"/>
    </row>
    <row r="743" spans="3:21" ht="12" customHeight="1" x14ac:dyDescent="0.2">
      <c r="C743" s="10"/>
      <c r="D743" s="39"/>
      <c r="E743" s="18"/>
      <c r="T743" s="74"/>
      <c r="U743" s="10"/>
    </row>
    <row r="744" spans="3:21" ht="12" customHeight="1" x14ac:dyDescent="0.2">
      <c r="C744" s="10"/>
      <c r="D744" s="39"/>
      <c r="E744" s="18"/>
      <c r="T744" s="74"/>
      <c r="U744" s="10"/>
    </row>
    <row r="745" spans="3:21" ht="12" customHeight="1" x14ac:dyDescent="0.2">
      <c r="C745" s="10"/>
      <c r="D745" s="39"/>
      <c r="E745" s="18"/>
      <c r="T745" s="74"/>
      <c r="U745" s="10"/>
    </row>
    <row r="746" spans="3:21" ht="12" customHeight="1" x14ac:dyDescent="0.2">
      <c r="C746" s="10"/>
      <c r="D746" s="39"/>
      <c r="E746" s="18"/>
      <c r="T746" s="74"/>
      <c r="U746" s="10"/>
    </row>
    <row r="747" spans="3:21" ht="12" customHeight="1" x14ac:dyDescent="0.2">
      <c r="C747" s="10"/>
      <c r="D747" s="39"/>
      <c r="E747" s="18"/>
      <c r="T747" s="74"/>
      <c r="U747" s="10"/>
    </row>
    <row r="748" spans="3:21" ht="12" customHeight="1" x14ac:dyDescent="0.2">
      <c r="C748" s="10"/>
      <c r="D748" s="39"/>
      <c r="E748" s="18"/>
      <c r="T748" s="74"/>
      <c r="U748" s="10"/>
    </row>
    <row r="749" spans="3:21" ht="12" customHeight="1" x14ac:dyDescent="0.2">
      <c r="C749" s="10"/>
      <c r="D749" s="39"/>
      <c r="E749" s="18"/>
      <c r="T749" s="74"/>
      <c r="U749" s="10"/>
    </row>
    <row r="750" spans="3:21" ht="12" customHeight="1" x14ac:dyDescent="0.2">
      <c r="C750" s="10"/>
      <c r="D750" s="39"/>
      <c r="E750" s="18"/>
      <c r="T750" s="74"/>
      <c r="U750" s="10"/>
    </row>
    <row r="751" spans="3:21" ht="12" customHeight="1" x14ac:dyDescent="0.2">
      <c r="C751" s="10"/>
      <c r="D751" s="39"/>
      <c r="E751" s="18"/>
      <c r="T751" s="74"/>
      <c r="U751" s="10"/>
    </row>
    <row r="752" spans="3:21" ht="12" customHeight="1" x14ac:dyDescent="0.2">
      <c r="C752" s="10"/>
      <c r="D752" s="39"/>
      <c r="E752" s="18"/>
      <c r="T752" s="74"/>
      <c r="U752" s="10"/>
    </row>
    <row r="753" spans="3:21" ht="12" customHeight="1" x14ac:dyDescent="0.2">
      <c r="C753" s="10"/>
      <c r="D753" s="39"/>
      <c r="E753" s="18"/>
      <c r="T753" s="74"/>
      <c r="U753" s="10"/>
    </row>
    <row r="754" spans="3:21" ht="12" customHeight="1" x14ac:dyDescent="0.2">
      <c r="C754" s="10"/>
      <c r="D754" s="39"/>
      <c r="E754" s="18"/>
      <c r="T754" s="74"/>
      <c r="U754" s="10"/>
    </row>
    <row r="755" spans="3:21" ht="12" customHeight="1" x14ac:dyDescent="0.2">
      <c r="C755" s="10"/>
      <c r="D755" s="39"/>
      <c r="E755" s="18"/>
      <c r="T755" s="74"/>
      <c r="U755" s="10"/>
    </row>
    <row r="756" spans="3:21" ht="12" customHeight="1" x14ac:dyDescent="0.2">
      <c r="C756" s="10"/>
      <c r="D756" s="39"/>
      <c r="E756" s="18"/>
      <c r="T756" s="74"/>
      <c r="U756" s="10"/>
    </row>
    <row r="757" spans="3:21" ht="12" customHeight="1" x14ac:dyDescent="0.2">
      <c r="C757" s="10"/>
      <c r="D757" s="39"/>
      <c r="E757" s="18"/>
      <c r="T757" s="74"/>
      <c r="U757" s="10"/>
    </row>
    <row r="758" spans="3:21" ht="12" customHeight="1" x14ac:dyDescent="0.2">
      <c r="C758" s="10"/>
      <c r="D758" s="39"/>
      <c r="E758" s="18"/>
      <c r="T758" s="74"/>
      <c r="U758" s="10"/>
    </row>
    <row r="759" spans="3:21" ht="12" customHeight="1" x14ac:dyDescent="0.2">
      <c r="C759" s="10"/>
      <c r="D759" s="39"/>
      <c r="E759" s="18"/>
      <c r="T759" s="74"/>
      <c r="U759" s="10"/>
    </row>
    <row r="760" spans="3:21" ht="12" customHeight="1" x14ac:dyDescent="0.2">
      <c r="C760" s="10"/>
      <c r="D760" s="39"/>
      <c r="E760" s="18"/>
      <c r="T760" s="74"/>
      <c r="U760" s="10"/>
    </row>
    <row r="761" spans="3:21" ht="12" customHeight="1" x14ac:dyDescent="0.2">
      <c r="C761" s="10"/>
      <c r="D761" s="39"/>
      <c r="E761" s="18"/>
      <c r="T761" s="74"/>
      <c r="U761" s="10"/>
    </row>
    <row r="762" spans="3:21" ht="12" customHeight="1" x14ac:dyDescent="0.2">
      <c r="C762" s="10"/>
      <c r="D762" s="39"/>
      <c r="E762" s="18"/>
      <c r="T762" s="74"/>
      <c r="U762" s="10"/>
    </row>
    <row r="763" spans="3:21" ht="12" customHeight="1" x14ac:dyDescent="0.2">
      <c r="C763" s="10"/>
      <c r="D763" s="39"/>
      <c r="E763" s="18"/>
      <c r="T763" s="74"/>
      <c r="U763" s="10"/>
    </row>
    <row r="764" spans="3:21" ht="12" customHeight="1" x14ac:dyDescent="0.2">
      <c r="C764" s="10"/>
      <c r="D764" s="39"/>
      <c r="E764" s="18"/>
      <c r="T764" s="74"/>
      <c r="U764" s="10"/>
    </row>
    <row r="765" spans="3:21" ht="12" customHeight="1" x14ac:dyDescent="0.2">
      <c r="C765" s="10"/>
      <c r="D765" s="39"/>
      <c r="E765" s="18"/>
      <c r="T765" s="74"/>
      <c r="U765" s="10"/>
    </row>
    <row r="766" spans="3:21" ht="12" customHeight="1" x14ac:dyDescent="0.2">
      <c r="C766" s="10"/>
      <c r="D766" s="39"/>
      <c r="E766" s="18"/>
      <c r="T766" s="74"/>
      <c r="U766" s="10"/>
    </row>
    <row r="767" spans="3:21" ht="12" customHeight="1" x14ac:dyDescent="0.2">
      <c r="C767" s="10"/>
      <c r="D767" s="39"/>
      <c r="E767" s="18"/>
      <c r="T767" s="74"/>
      <c r="U767" s="10"/>
    </row>
    <row r="768" spans="3:21" ht="12" customHeight="1" x14ac:dyDescent="0.2">
      <c r="C768" s="10"/>
      <c r="D768" s="39"/>
      <c r="E768" s="18"/>
      <c r="T768" s="74"/>
      <c r="U768" s="10"/>
    </row>
    <row r="769" spans="3:21" ht="12" customHeight="1" x14ac:dyDescent="0.2">
      <c r="C769" s="10"/>
      <c r="D769" s="39"/>
      <c r="E769" s="18"/>
      <c r="T769" s="74"/>
      <c r="U769" s="10"/>
    </row>
    <row r="770" spans="3:21" ht="12" customHeight="1" x14ac:dyDescent="0.2">
      <c r="C770" s="10"/>
      <c r="D770" s="39"/>
      <c r="E770" s="18"/>
      <c r="T770" s="74"/>
      <c r="U770" s="10"/>
    </row>
    <row r="771" spans="3:21" ht="12" customHeight="1" x14ac:dyDescent="0.2">
      <c r="C771" s="10"/>
      <c r="D771" s="39"/>
      <c r="E771" s="18"/>
      <c r="T771" s="74"/>
      <c r="U771" s="10"/>
    </row>
    <row r="772" spans="3:21" ht="12" customHeight="1" x14ac:dyDescent="0.2">
      <c r="C772" s="10"/>
      <c r="D772" s="39"/>
      <c r="E772" s="18"/>
      <c r="T772" s="74"/>
      <c r="U772" s="10"/>
    </row>
    <row r="773" spans="3:21" ht="12" customHeight="1" x14ac:dyDescent="0.2">
      <c r="C773" s="10"/>
      <c r="D773" s="39"/>
      <c r="E773" s="18"/>
      <c r="T773" s="74"/>
      <c r="U773" s="10"/>
    </row>
    <row r="774" spans="3:21" ht="12" customHeight="1" x14ac:dyDescent="0.2">
      <c r="C774" s="10"/>
      <c r="D774" s="39"/>
      <c r="E774" s="18"/>
      <c r="T774" s="74"/>
      <c r="U774" s="10"/>
    </row>
    <row r="775" spans="3:21" ht="12" customHeight="1" x14ac:dyDescent="0.2">
      <c r="C775" s="10"/>
      <c r="D775" s="39"/>
      <c r="E775" s="18"/>
      <c r="T775" s="74"/>
      <c r="U775" s="10"/>
    </row>
    <row r="776" spans="3:21" ht="12" customHeight="1" x14ac:dyDescent="0.2">
      <c r="C776" s="10"/>
      <c r="D776" s="39"/>
      <c r="E776" s="18"/>
      <c r="T776" s="74"/>
      <c r="U776" s="10"/>
    </row>
    <row r="777" spans="3:21" ht="12" customHeight="1" x14ac:dyDescent="0.2">
      <c r="C777" s="10"/>
      <c r="D777" s="39"/>
      <c r="E777" s="18"/>
      <c r="T777" s="74"/>
      <c r="U777" s="10"/>
    </row>
    <row r="778" spans="3:21" ht="12" customHeight="1" x14ac:dyDescent="0.2">
      <c r="C778" s="10"/>
      <c r="D778" s="39"/>
      <c r="E778" s="18"/>
      <c r="T778" s="74"/>
      <c r="U778" s="10"/>
    </row>
    <row r="779" spans="3:21" ht="12" customHeight="1" x14ac:dyDescent="0.2">
      <c r="C779" s="10"/>
      <c r="D779" s="39"/>
      <c r="E779" s="18"/>
      <c r="T779" s="74"/>
      <c r="U779" s="10"/>
    </row>
    <row r="780" spans="3:21" ht="12" customHeight="1" x14ac:dyDescent="0.2">
      <c r="C780" s="10"/>
      <c r="D780" s="39"/>
      <c r="E780" s="18"/>
      <c r="T780" s="74"/>
      <c r="U780" s="10"/>
    </row>
    <row r="781" spans="3:21" ht="12" customHeight="1" x14ac:dyDescent="0.2">
      <c r="C781" s="10"/>
      <c r="D781" s="39"/>
      <c r="E781" s="18"/>
      <c r="T781" s="74"/>
      <c r="U781" s="10"/>
    </row>
    <row r="782" spans="3:21" ht="12" customHeight="1" x14ac:dyDescent="0.2">
      <c r="C782" s="10"/>
      <c r="D782" s="39"/>
      <c r="E782" s="18"/>
      <c r="T782" s="74"/>
      <c r="U782" s="10"/>
    </row>
    <row r="783" spans="3:21" ht="12" customHeight="1" x14ac:dyDescent="0.2">
      <c r="C783" s="10"/>
      <c r="D783" s="39"/>
      <c r="E783" s="18"/>
      <c r="T783" s="74"/>
      <c r="U783" s="10"/>
    </row>
    <row r="784" spans="3:21" ht="12" customHeight="1" x14ac:dyDescent="0.2">
      <c r="C784" s="10"/>
      <c r="D784" s="39"/>
      <c r="E784" s="18"/>
      <c r="T784" s="74"/>
      <c r="U784" s="10"/>
    </row>
    <row r="785" spans="3:21" ht="12" customHeight="1" x14ac:dyDescent="0.2">
      <c r="C785" s="10"/>
      <c r="D785" s="39"/>
      <c r="E785" s="18"/>
      <c r="T785" s="74"/>
      <c r="U785" s="10"/>
    </row>
    <row r="786" spans="3:21" ht="12" customHeight="1" x14ac:dyDescent="0.2">
      <c r="C786" s="10"/>
      <c r="D786" s="39"/>
      <c r="E786" s="18"/>
      <c r="T786" s="74"/>
      <c r="U786" s="10"/>
    </row>
    <row r="787" spans="3:21" ht="12" customHeight="1" x14ac:dyDescent="0.2">
      <c r="C787" s="10"/>
      <c r="D787" s="39"/>
      <c r="E787" s="18"/>
      <c r="T787" s="74"/>
      <c r="U787" s="10"/>
    </row>
    <row r="788" spans="3:21" ht="12" customHeight="1" x14ac:dyDescent="0.2">
      <c r="C788" s="10"/>
      <c r="D788" s="39"/>
      <c r="E788" s="18"/>
      <c r="T788" s="74"/>
      <c r="U788" s="10"/>
    </row>
    <row r="789" spans="3:21" ht="12" customHeight="1" x14ac:dyDescent="0.2">
      <c r="C789" s="10"/>
      <c r="D789" s="39"/>
      <c r="E789" s="18"/>
      <c r="T789" s="74"/>
      <c r="U789" s="10"/>
    </row>
    <row r="790" spans="3:21" ht="12" customHeight="1" x14ac:dyDescent="0.2">
      <c r="C790" s="10"/>
      <c r="D790" s="39"/>
      <c r="E790" s="18"/>
      <c r="T790" s="74"/>
      <c r="U790" s="10"/>
    </row>
    <row r="791" spans="3:21" ht="12" customHeight="1" x14ac:dyDescent="0.2">
      <c r="C791" s="10"/>
      <c r="D791" s="39"/>
      <c r="E791" s="18"/>
      <c r="T791" s="74"/>
      <c r="U791" s="10"/>
    </row>
    <row r="792" spans="3:21" ht="12" customHeight="1" x14ac:dyDescent="0.2">
      <c r="C792" s="10"/>
      <c r="D792" s="39"/>
      <c r="E792" s="18"/>
      <c r="T792" s="74"/>
      <c r="U792" s="10"/>
    </row>
    <row r="793" spans="3:21" ht="12" customHeight="1" x14ac:dyDescent="0.2">
      <c r="C793" s="10"/>
      <c r="D793" s="39"/>
      <c r="E793" s="18"/>
      <c r="T793" s="74"/>
      <c r="U793" s="10"/>
    </row>
    <row r="794" spans="3:21" ht="12" customHeight="1" x14ac:dyDescent="0.2">
      <c r="C794" s="10"/>
      <c r="D794" s="39"/>
      <c r="E794" s="18"/>
      <c r="T794" s="74"/>
      <c r="U794" s="10"/>
    </row>
    <row r="795" spans="3:21" ht="12" customHeight="1" x14ac:dyDescent="0.2">
      <c r="C795" s="10"/>
      <c r="D795" s="39"/>
      <c r="E795" s="18"/>
      <c r="T795" s="74"/>
      <c r="U795" s="10"/>
    </row>
    <row r="796" spans="3:21" ht="12" customHeight="1" x14ac:dyDescent="0.2">
      <c r="C796" s="10"/>
      <c r="D796" s="39"/>
      <c r="E796" s="18"/>
      <c r="T796" s="74"/>
      <c r="U796" s="10"/>
    </row>
    <row r="797" spans="3:21" ht="12" customHeight="1" x14ac:dyDescent="0.2">
      <c r="C797" s="10"/>
      <c r="D797" s="39"/>
      <c r="E797" s="18"/>
      <c r="T797" s="74"/>
      <c r="U797" s="10"/>
    </row>
    <row r="798" spans="3:21" ht="12" customHeight="1" x14ac:dyDescent="0.2">
      <c r="C798" s="10"/>
      <c r="D798" s="39"/>
      <c r="E798" s="18"/>
      <c r="T798" s="74"/>
      <c r="U798" s="10"/>
    </row>
    <row r="799" spans="3:21" ht="12" customHeight="1" x14ac:dyDescent="0.2">
      <c r="C799" s="10"/>
      <c r="D799" s="39"/>
      <c r="E799" s="18"/>
      <c r="T799" s="74"/>
      <c r="U799" s="10"/>
    </row>
    <row r="800" spans="3:21" ht="12" customHeight="1" x14ac:dyDescent="0.2">
      <c r="C800" s="10"/>
      <c r="D800" s="39"/>
      <c r="E800" s="18"/>
      <c r="T800" s="74"/>
      <c r="U800" s="10"/>
    </row>
    <row r="801" spans="3:21" ht="12" customHeight="1" x14ac:dyDescent="0.2">
      <c r="C801" s="10"/>
      <c r="D801" s="39"/>
      <c r="E801" s="18"/>
      <c r="T801" s="74"/>
      <c r="U801" s="10"/>
    </row>
    <row r="802" spans="3:21" ht="12" customHeight="1" x14ac:dyDescent="0.2">
      <c r="C802" s="10"/>
      <c r="D802" s="39"/>
      <c r="E802" s="18"/>
      <c r="T802" s="74"/>
      <c r="U802" s="10"/>
    </row>
    <row r="803" spans="3:21" ht="12" customHeight="1" x14ac:dyDescent="0.2">
      <c r="C803" s="10"/>
      <c r="D803" s="39"/>
      <c r="E803" s="18"/>
      <c r="T803" s="74"/>
      <c r="U803" s="10"/>
    </row>
    <row r="804" spans="3:21" ht="12" customHeight="1" x14ac:dyDescent="0.2">
      <c r="C804" s="10"/>
      <c r="D804" s="39"/>
      <c r="E804" s="18"/>
      <c r="T804" s="74"/>
      <c r="U804" s="10"/>
    </row>
    <row r="805" spans="3:21" ht="12" customHeight="1" x14ac:dyDescent="0.2">
      <c r="C805" s="10"/>
      <c r="D805" s="39"/>
      <c r="E805" s="18"/>
      <c r="T805" s="74"/>
      <c r="U805" s="10"/>
    </row>
    <row r="806" spans="3:21" ht="12" customHeight="1" x14ac:dyDescent="0.2">
      <c r="C806" s="10"/>
      <c r="D806" s="39"/>
      <c r="E806" s="18"/>
      <c r="T806" s="74"/>
      <c r="U806" s="10"/>
    </row>
    <row r="807" spans="3:21" ht="12" customHeight="1" x14ac:dyDescent="0.2">
      <c r="C807" s="10"/>
      <c r="D807" s="39"/>
      <c r="E807" s="18"/>
      <c r="T807" s="74"/>
      <c r="U807" s="10"/>
    </row>
    <row r="808" spans="3:21" ht="12" customHeight="1" x14ac:dyDescent="0.2">
      <c r="C808" s="10"/>
      <c r="D808" s="39"/>
      <c r="E808" s="18"/>
      <c r="T808" s="74"/>
      <c r="U808" s="10"/>
    </row>
    <row r="809" spans="3:21" ht="12" customHeight="1" x14ac:dyDescent="0.2">
      <c r="C809" s="10"/>
      <c r="D809" s="39"/>
      <c r="E809" s="18"/>
      <c r="T809" s="74"/>
      <c r="U809" s="10"/>
    </row>
    <row r="810" spans="3:21" ht="12" customHeight="1" x14ac:dyDescent="0.2">
      <c r="C810" s="10"/>
      <c r="D810" s="39"/>
      <c r="E810" s="18"/>
      <c r="T810" s="74"/>
      <c r="U810" s="10"/>
    </row>
    <row r="811" spans="3:21" ht="12" customHeight="1" x14ac:dyDescent="0.2">
      <c r="C811" s="10"/>
      <c r="D811" s="39"/>
      <c r="E811" s="18"/>
      <c r="T811" s="74"/>
      <c r="U811" s="10"/>
    </row>
    <row r="812" spans="3:21" ht="12" customHeight="1" x14ac:dyDescent="0.2">
      <c r="C812" s="10"/>
      <c r="D812" s="39"/>
      <c r="E812" s="18"/>
      <c r="T812" s="74"/>
      <c r="U812" s="10"/>
    </row>
    <row r="813" spans="3:21" ht="12" customHeight="1" x14ac:dyDescent="0.2">
      <c r="C813" s="10"/>
      <c r="D813" s="39"/>
      <c r="E813" s="18"/>
      <c r="T813" s="74"/>
      <c r="U813" s="10"/>
    </row>
    <row r="814" spans="3:21" ht="12" customHeight="1" x14ac:dyDescent="0.2">
      <c r="C814" s="10"/>
      <c r="D814" s="39"/>
      <c r="E814" s="18"/>
      <c r="T814" s="74"/>
      <c r="U814" s="10"/>
    </row>
    <row r="815" spans="3:21" ht="12" customHeight="1" x14ac:dyDescent="0.2">
      <c r="C815" s="10"/>
      <c r="D815" s="39"/>
      <c r="E815" s="18"/>
      <c r="T815" s="74"/>
      <c r="U815" s="10"/>
    </row>
    <row r="816" spans="3:21" ht="12" customHeight="1" x14ac:dyDescent="0.2">
      <c r="C816" s="10"/>
      <c r="D816" s="39"/>
      <c r="E816" s="18"/>
      <c r="T816" s="74"/>
      <c r="U816" s="10"/>
    </row>
    <row r="817" spans="3:21" ht="12" customHeight="1" x14ac:dyDescent="0.2">
      <c r="C817" s="10"/>
      <c r="D817" s="39"/>
      <c r="E817" s="18"/>
      <c r="T817" s="74"/>
      <c r="U817" s="10"/>
    </row>
    <row r="818" spans="3:21" ht="12" customHeight="1" x14ac:dyDescent="0.2">
      <c r="C818" s="10"/>
      <c r="D818" s="39"/>
      <c r="E818" s="18"/>
      <c r="T818" s="74"/>
      <c r="U818" s="10"/>
    </row>
    <row r="819" spans="3:21" ht="12" customHeight="1" x14ac:dyDescent="0.2">
      <c r="C819" s="10"/>
      <c r="D819" s="39"/>
      <c r="E819" s="18"/>
      <c r="T819" s="74"/>
      <c r="U819" s="10"/>
    </row>
    <row r="820" spans="3:21" ht="12" customHeight="1" x14ac:dyDescent="0.2">
      <c r="C820" s="10"/>
      <c r="D820" s="39"/>
      <c r="E820" s="18"/>
      <c r="T820" s="74"/>
      <c r="U820" s="10"/>
    </row>
    <row r="821" spans="3:21" ht="12" customHeight="1" x14ac:dyDescent="0.2">
      <c r="C821" s="10"/>
      <c r="D821" s="39"/>
      <c r="E821" s="18"/>
      <c r="T821" s="74"/>
      <c r="U821" s="10"/>
    </row>
    <row r="822" spans="3:21" ht="12" customHeight="1" x14ac:dyDescent="0.2">
      <c r="C822" s="10"/>
      <c r="D822" s="39"/>
      <c r="E822" s="18"/>
      <c r="T822" s="74"/>
      <c r="U822" s="10"/>
    </row>
    <row r="823" spans="3:21" ht="12" customHeight="1" x14ac:dyDescent="0.2">
      <c r="C823" s="10"/>
      <c r="D823" s="39"/>
      <c r="E823" s="18"/>
      <c r="T823" s="74"/>
      <c r="U823" s="10"/>
    </row>
    <row r="824" spans="3:21" ht="12" customHeight="1" x14ac:dyDescent="0.2">
      <c r="C824" s="10"/>
      <c r="D824" s="39"/>
      <c r="E824" s="18"/>
      <c r="T824" s="74"/>
      <c r="U824" s="10"/>
    </row>
    <row r="825" spans="3:21" ht="12" customHeight="1" x14ac:dyDescent="0.2">
      <c r="C825" s="10"/>
      <c r="D825" s="39"/>
      <c r="E825" s="18"/>
      <c r="T825" s="74"/>
      <c r="U825" s="10"/>
    </row>
    <row r="826" spans="3:21" ht="12" customHeight="1" x14ac:dyDescent="0.2">
      <c r="C826" s="10"/>
      <c r="D826" s="39"/>
      <c r="E826" s="18"/>
      <c r="T826" s="74"/>
      <c r="U826" s="10"/>
    </row>
    <row r="827" spans="3:21" ht="12" customHeight="1" x14ac:dyDescent="0.2">
      <c r="C827" s="10"/>
      <c r="D827" s="39"/>
      <c r="E827" s="18"/>
      <c r="T827" s="74"/>
      <c r="U827" s="10"/>
    </row>
    <row r="828" spans="3:21" ht="12" customHeight="1" x14ac:dyDescent="0.2">
      <c r="C828" s="10"/>
      <c r="D828" s="39"/>
      <c r="E828" s="18"/>
      <c r="T828" s="74"/>
      <c r="U828" s="10"/>
    </row>
    <row r="829" spans="3:21" ht="12" customHeight="1" x14ac:dyDescent="0.2">
      <c r="C829" s="10"/>
      <c r="D829" s="39"/>
      <c r="E829" s="18"/>
      <c r="T829" s="74"/>
      <c r="U829" s="10"/>
    </row>
    <row r="830" spans="3:21" ht="12" customHeight="1" x14ac:dyDescent="0.2">
      <c r="C830" s="10"/>
      <c r="D830" s="39"/>
      <c r="E830" s="18"/>
      <c r="T830" s="74"/>
      <c r="U830" s="10"/>
    </row>
    <row r="831" spans="3:21" ht="12" customHeight="1" x14ac:dyDescent="0.2">
      <c r="C831" s="10"/>
      <c r="D831" s="39"/>
      <c r="E831" s="18"/>
      <c r="T831" s="74"/>
      <c r="U831" s="10"/>
    </row>
    <row r="832" spans="3:21" ht="12" customHeight="1" x14ac:dyDescent="0.2">
      <c r="C832" s="10"/>
      <c r="D832" s="39"/>
      <c r="E832" s="18"/>
      <c r="T832" s="74"/>
      <c r="U832" s="10"/>
    </row>
    <row r="833" spans="3:21" ht="12" customHeight="1" x14ac:dyDescent="0.2">
      <c r="C833" s="10"/>
      <c r="D833" s="39"/>
      <c r="E833" s="18"/>
      <c r="T833" s="74"/>
      <c r="U833" s="10"/>
    </row>
    <row r="834" spans="3:21" ht="12" customHeight="1" x14ac:dyDescent="0.2">
      <c r="C834" s="10"/>
      <c r="D834" s="39"/>
      <c r="E834" s="18"/>
      <c r="T834" s="74"/>
      <c r="U834" s="10"/>
    </row>
    <row r="835" spans="3:21" ht="12" customHeight="1" x14ac:dyDescent="0.2">
      <c r="C835" s="10"/>
      <c r="D835" s="39"/>
      <c r="E835" s="18"/>
      <c r="T835" s="74"/>
      <c r="U835" s="10"/>
    </row>
    <row r="836" spans="3:21" ht="12" customHeight="1" x14ac:dyDescent="0.2">
      <c r="C836" s="10"/>
      <c r="D836" s="39"/>
      <c r="E836" s="18"/>
      <c r="T836" s="74"/>
      <c r="U836" s="10"/>
    </row>
    <row r="837" spans="3:21" ht="12" customHeight="1" x14ac:dyDescent="0.2">
      <c r="C837" s="10"/>
      <c r="D837" s="39"/>
      <c r="E837" s="18"/>
      <c r="T837" s="74"/>
      <c r="U837" s="10"/>
    </row>
    <row r="838" spans="3:21" ht="12" customHeight="1" x14ac:dyDescent="0.2">
      <c r="C838" s="10"/>
      <c r="D838" s="39"/>
      <c r="E838" s="18"/>
      <c r="T838" s="74"/>
      <c r="U838" s="10"/>
    </row>
    <row r="839" spans="3:21" ht="12" customHeight="1" x14ac:dyDescent="0.2">
      <c r="C839" s="10"/>
      <c r="D839" s="39"/>
      <c r="E839" s="18"/>
      <c r="T839" s="74"/>
      <c r="U839" s="10"/>
    </row>
    <row r="840" spans="3:21" ht="12" customHeight="1" x14ac:dyDescent="0.2">
      <c r="C840" s="10"/>
      <c r="D840" s="39"/>
      <c r="E840" s="18"/>
      <c r="T840" s="74"/>
      <c r="U840" s="10"/>
    </row>
    <row r="841" spans="3:21" ht="12" customHeight="1" x14ac:dyDescent="0.2">
      <c r="C841" s="10"/>
      <c r="D841" s="39"/>
      <c r="E841" s="18"/>
      <c r="T841" s="74"/>
      <c r="U841" s="10"/>
    </row>
    <row r="842" spans="3:21" ht="12" customHeight="1" x14ac:dyDescent="0.2">
      <c r="C842" s="10"/>
      <c r="D842" s="39"/>
      <c r="E842" s="18"/>
      <c r="T842" s="74"/>
      <c r="U842" s="10"/>
    </row>
    <row r="843" spans="3:21" ht="12" customHeight="1" x14ac:dyDescent="0.2">
      <c r="C843" s="10"/>
      <c r="D843" s="39"/>
      <c r="E843" s="18"/>
      <c r="T843" s="74"/>
      <c r="U843" s="10"/>
    </row>
    <row r="844" spans="3:21" ht="12" customHeight="1" x14ac:dyDescent="0.2">
      <c r="C844" s="10"/>
      <c r="D844" s="39"/>
      <c r="E844" s="18"/>
      <c r="T844" s="74"/>
      <c r="U844" s="10"/>
    </row>
    <row r="845" spans="3:21" ht="12" customHeight="1" x14ac:dyDescent="0.2">
      <c r="C845" s="10"/>
      <c r="D845" s="39"/>
      <c r="E845" s="18"/>
      <c r="T845" s="74"/>
      <c r="U845" s="10"/>
    </row>
    <row r="846" spans="3:21" ht="12" customHeight="1" x14ac:dyDescent="0.2">
      <c r="C846" s="10"/>
      <c r="D846" s="39"/>
      <c r="E846" s="18"/>
      <c r="T846" s="74"/>
      <c r="U846" s="10"/>
    </row>
    <row r="847" spans="3:21" ht="12" customHeight="1" x14ac:dyDescent="0.2">
      <c r="C847" s="10"/>
      <c r="D847" s="39"/>
      <c r="E847" s="18"/>
      <c r="T847" s="74"/>
      <c r="U847" s="10"/>
    </row>
    <row r="848" spans="3:21" ht="12" customHeight="1" x14ac:dyDescent="0.2">
      <c r="C848" s="10"/>
      <c r="D848" s="39"/>
      <c r="E848" s="18"/>
      <c r="T848" s="74"/>
      <c r="U848" s="10"/>
    </row>
    <row r="849" spans="3:21" ht="12" customHeight="1" x14ac:dyDescent="0.2">
      <c r="C849" s="10"/>
      <c r="D849" s="39"/>
      <c r="E849" s="18"/>
      <c r="T849" s="74"/>
      <c r="U849" s="10"/>
    </row>
    <row r="850" spans="3:21" ht="12" customHeight="1" x14ac:dyDescent="0.2">
      <c r="C850" s="10"/>
      <c r="D850" s="39"/>
      <c r="E850" s="18"/>
      <c r="T850" s="74"/>
      <c r="U850" s="10"/>
    </row>
    <row r="851" spans="3:21" ht="12" customHeight="1" x14ac:dyDescent="0.2">
      <c r="C851" s="10"/>
      <c r="D851" s="39"/>
      <c r="E851" s="18"/>
      <c r="T851" s="74"/>
      <c r="U851" s="10"/>
    </row>
    <row r="852" spans="3:21" ht="12" customHeight="1" x14ac:dyDescent="0.2">
      <c r="C852" s="10"/>
      <c r="D852" s="39"/>
      <c r="E852" s="18"/>
      <c r="T852" s="74"/>
      <c r="U852" s="10"/>
    </row>
    <row r="853" spans="3:21" ht="12" customHeight="1" x14ac:dyDescent="0.2">
      <c r="C853" s="10"/>
      <c r="D853" s="39"/>
      <c r="E853" s="18"/>
      <c r="T853" s="74"/>
      <c r="U853" s="10"/>
    </row>
    <row r="854" spans="3:21" ht="12" customHeight="1" x14ac:dyDescent="0.2">
      <c r="C854" s="10"/>
      <c r="D854" s="39"/>
      <c r="E854" s="18"/>
      <c r="T854" s="74"/>
      <c r="U854" s="10"/>
    </row>
    <row r="855" spans="3:21" ht="12" customHeight="1" x14ac:dyDescent="0.2">
      <c r="C855" s="10"/>
      <c r="D855" s="39"/>
      <c r="E855" s="18"/>
      <c r="T855" s="74"/>
      <c r="U855" s="10"/>
    </row>
    <row r="856" spans="3:21" ht="12" customHeight="1" x14ac:dyDescent="0.2">
      <c r="C856" s="10"/>
      <c r="D856" s="39"/>
      <c r="E856" s="18"/>
      <c r="T856" s="74"/>
      <c r="U856" s="10"/>
    </row>
    <row r="857" spans="3:21" ht="12" customHeight="1" x14ac:dyDescent="0.2">
      <c r="C857" s="10"/>
      <c r="D857" s="39"/>
      <c r="E857" s="18"/>
      <c r="T857" s="74"/>
      <c r="U857" s="10"/>
    </row>
    <row r="858" spans="3:21" ht="12" customHeight="1" x14ac:dyDescent="0.2">
      <c r="C858" s="10"/>
      <c r="D858" s="39"/>
      <c r="E858" s="18"/>
      <c r="T858" s="74"/>
      <c r="U858" s="10"/>
    </row>
    <row r="859" spans="3:21" ht="12" customHeight="1" x14ac:dyDescent="0.2">
      <c r="C859" s="10"/>
      <c r="D859" s="39"/>
      <c r="E859" s="18"/>
      <c r="T859" s="74"/>
      <c r="U859" s="10"/>
    </row>
    <row r="860" spans="3:21" ht="12" customHeight="1" x14ac:dyDescent="0.2">
      <c r="C860" s="10"/>
      <c r="D860" s="39"/>
      <c r="E860" s="18"/>
      <c r="T860" s="74"/>
      <c r="U860" s="10"/>
    </row>
    <row r="861" spans="3:21" ht="12" customHeight="1" x14ac:dyDescent="0.2">
      <c r="C861" s="10"/>
      <c r="D861" s="39"/>
      <c r="E861" s="18"/>
      <c r="T861" s="74"/>
      <c r="U861" s="10"/>
    </row>
    <row r="862" spans="3:21" ht="12" customHeight="1" x14ac:dyDescent="0.2">
      <c r="C862" s="10"/>
      <c r="D862" s="39"/>
      <c r="E862" s="18"/>
      <c r="T862" s="74"/>
      <c r="U862" s="10"/>
    </row>
    <row r="863" spans="3:21" ht="12" customHeight="1" x14ac:dyDescent="0.2">
      <c r="C863" s="10"/>
      <c r="D863" s="39"/>
      <c r="E863" s="18"/>
      <c r="T863" s="74"/>
      <c r="U863" s="10"/>
    </row>
    <row r="864" spans="3:21" ht="12" customHeight="1" x14ac:dyDescent="0.2">
      <c r="C864" s="10"/>
      <c r="D864" s="39"/>
      <c r="E864" s="18"/>
      <c r="T864" s="74"/>
      <c r="U864" s="10"/>
    </row>
    <row r="865" spans="3:21" ht="12" customHeight="1" x14ac:dyDescent="0.2">
      <c r="C865" s="10"/>
      <c r="D865" s="39"/>
      <c r="E865" s="18"/>
      <c r="T865" s="74"/>
      <c r="U865" s="10"/>
    </row>
    <row r="866" spans="3:21" ht="12" customHeight="1" x14ac:dyDescent="0.2">
      <c r="C866" s="10"/>
      <c r="D866" s="39"/>
      <c r="E866" s="18"/>
      <c r="T866" s="74"/>
      <c r="U866" s="10"/>
    </row>
    <row r="867" spans="3:21" ht="12" customHeight="1" x14ac:dyDescent="0.2">
      <c r="C867" s="10"/>
      <c r="D867" s="39"/>
      <c r="E867" s="18"/>
      <c r="T867" s="74"/>
      <c r="U867" s="10"/>
    </row>
    <row r="868" spans="3:21" ht="12" customHeight="1" x14ac:dyDescent="0.2">
      <c r="C868" s="10"/>
      <c r="D868" s="39"/>
      <c r="E868" s="18"/>
      <c r="T868" s="74"/>
      <c r="U868" s="10"/>
    </row>
    <row r="869" spans="3:21" ht="12" customHeight="1" x14ac:dyDescent="0.2">
      <c r="C869" s="10"/>
      <c r="D869" s="39"/>
      <c r="E869" s="18"/>
      <c r="T869" s="74"/>
      <c r="U869" s="10"/>
    </row>
    <row r="870" spans="3:21" ht="12" customHeight="1" x14ac:dyDescent="0.2">
      <c r="C870" s="10"/>
      <c r="D870" s="39"/>
      <c r="E870" s="18"/>
      <c r="T870" s="74"/>
      <c r="U870" s="10"/>
    </row>
    <row r="871" spans="3:21" ht="12" customHeight="1" x14ac:dyDescent="0.2">
      <c r="C871" s="10"/>
      <c r="D871" s="39"/>
      <c r="E871" s="18"/>
      <c r="T871" s="74"/>
      <c r="U871" s="10"/>
    </row>
    <row r="872" spans="3:21" ht="12" customHeight="1" x14ac:dyDescent="0.2">
      <c r="C872" s="10"/>
      <c r="D872" s="39"/>
      <c r="E872" s="18"/>
      <c r="T872" s="74"/>
      <c r="U872" s="10"/>
    </row>
    <row r="873" spans="3:21" ht="12" customHeight="1" x14ac:dyDescent="0.2">
      <c r="C873" s="10"/>
      <c r="D873" s="39"/>
      <c r="E873" s="18"/>
      <c r="T873" s="74"/>
      <c r="U873" s="10"/>
    </row>
    <row r="874" spans="3:21" ht="12" customHeight="1" x14ac:dyDescent="0.2">
      <c r="C874" s="10"/>
      <c r="D874" s="39"/>
      <c r="E874" s="18"/>
      <c r="T874" s="74"/>
      <c r="U874" s="10"/>
    </row>
    <row r="875" spans="3:21" ht="12" customHeight="1" x14ac:dyDescent="0.2">
      <c r="C875" s="10"/>
      <c r="D875" s="39"/>
      <c r="E875" s="18"/>
      <c r="T875" s="74"/>
      <c r="U875" s="10"/>
    </row>
    <row r="876" spans="3:21" ht="12" customHeight="1" x14ac:dyDescent="0.2">
      <c r="C876" s="10"/>
      <c r="D876" s="39"/>
      <c r="E876" s="18"/>
      <c r="T876" s="74"/>
      <c r="U876" s="10"/>
    </row>
    <row r="877" spans="3:21" ht="12" customHeight="1" x14ac:dyDescent="0.2">
      <c r="C877" s="10"/>
      <c r="D877" s="39"/>
      <c r="E877" s="18"/>
      <c r="T877" s="74"/>
      <c r="U877" s="10"/>
    </row>
    <row r="878" spans="3:21" ht="12" customHeight="1" x14ac:dyDescent="0.2">
      <c r="C878" s="10"/>
      <c r="D878" s="39"/>
      <c r="E878" s="18"/>
      <c r="T878" s="74"/>
      <c r="U878" s="10"/>
    </row>
    <row r="879" spans="3:21" ht="12" customHeight="1" x14ac:dyDescent="0.2">
      <c r="C879" s="10"/>
      <c r="D879" s="39"/>
      <c r="E879" s="18"/>
      <c r="T879" s="74"/>
      <c r="U879" s="10"/>
    </row>
    <row r="880" spans="3:21" ht="12" customHeight="1" x14ac:dyDescent="0.2">
      <c r="C880" s="10"/>
      <c r="D880" s="39"/>
      <c r="E880" s="18"/>
      <c r="T880" s="74"/>
      <c r="U880" s="10"/>
    </row>
    <row r="881" spans="3:21" ht="12" customHeight="1" x14ac:dyDescent="0.2">
      <c r="C881" s="10"/>
      <c r="D881" s="39"/>
      <c r="E881" s="18"/>
      <c r="T881" s="74"/>
      <c r="U881" s="10"/>
    </row>
    <row r="882" spans="3:21" ht="12" customHeight="1" x14ac:dyDescent="0.2">
      <c r="C882" s="10"/>
      <c r="D882" s="39"/>
      <c r="E882" s="18"/>
      <c r="T882" s="74"/>
      <c r="U882" s="10"/>
    </row>
    <row r="883" spans="3:21" ht="12" customHeight="1" x14ac:dyDescent="0.2">
      <c r="C883" s="10"/>
      <c r="D883" s="39"/>
      <c r="E883" s="18"/>
      <c r="T883" s="74"/>
      <c r="U883" s="10"/>
    </row>
    <row r="884" spans="3:21" ht="12" customHeight="1" x14ac:dyDescent="0.2">
      <c r="C884" s="10"/>
      <c r="D884" s="39"/>
      <c r="E884" s="18"/>
      <c r="T884" s="74"/>
      <c r="U884" s="10"/>
    </row>
    <row r="885" spans="3:21" ht="12" customHeight="1" x14ac:dyDescent="0.2">
      <c r="C885" s="10"/>
      <c r="D885" s="39"/>
      <c r="E885" s="18"/>
      <c r="T885" s="74"/>
      <c r="U885" s="10"/>
    </row>
    <row r="886" spans="3:21" ht="12" customHeight="1" x14ac:dyDescent="0.2">
      <c r="C886" s="10"/>
      <c r="D886" s="39"/>
      <c r="E886" s="18"/>
      <c r="T886" s="74"/>
      <c r="U886" s="10"/>
    </row>
    <row r="887" spans="3:21" ht="12" customHeight="1" x14ac:dyDescent="0.2">
      <c r="C887" s="10"/>
      <c r="D887" s="39"/>
      <c r="E887" s="18"/>
      <c r="T887" s="74"/>
      <c r="U887" s="10"/>
    </row>
    <row r="888" spans="3:21" ht="12" customHeight="1" x14ac:dyDescent="0.2">
      <c r="C888" s="10"/>
      <c r="D888" s="39"/>
      <c r="E888" s="18"/>
      <c r="T888" s="74"/>
      <c r="U888" s="10"/>
    </row>
    <row r="889" spans="3:21" ht="12" customHeight="1" x14ac:dyDescent="0.2">
      <c r="C889" s="10"/>
      <c r="D889" s="39"/>
      <c r="E889" s="18"/>
      <c r="T889" s="74"/>
      <c r="U889" s="10"/>
    </row>
    <row r="890" spans="3:21" ht="12" customHeight="1" x14ac:dyDescent="0.2">
      <c r="C890" s="10"/>
      <c r="D890" s="39"/>
      <c r="E890" s="18"/>
      <c r="T890" s="74"/>
      <c r="U890" s="10"/>
    </row>
    <row r="891" spans="3:21" ht="12" customHeight="1" x14ac:dyDescent="0.2">
      <c r="C891" s="10"/>
      <c r="D891" s="39"/>
      <c r="E891" s="18"/>
      <c r="T891" s="74"/>
      <c r="U891" s="10"/>
    </row>
    <row r="892" spans="3:21" ht="12" customHeight="1" x14ac:dyDescent="0.2">
      <c r="C892" s="10"/>
      <c r="D892" s="39"/>
      <c r="E892" s="18"/>
      <c r="T892" s="74"/>
      <c r="U892" s="10"/>
    </row>
    <row r="893" spans="3:21" ht="12" customHeight="1" x14ac:dyDescent="0.2">
      <c r="C893" s="10"/>
      <c r="D893" s="39"/>
      <c r="E893" s="18"/>
      <c r="T893" s="74"/>
      <c r="U893" s="10"/>
    </row>
    <row r="894" spans="3:21" ht="12" customHeight="1" x14ac:dyDescent="0.2">
      <c r="C894" s="10"/>
      <c r="D894" s="39"/>
      <c r="E894" s="18"/>
      <c r="T894" s="74"/>
      <c r="U894" s="10"/>
    </row>
    <row r="895" spans="3:21" ht="12" customHeight="1" x14ac:dyDescent="0.2">
      <c r="C895" s="10"/>
      <c r="D895" s="39"/>
      <c r="E895" s="18"/>
      <c r="T895" s="74"/>
      <c r="U895" s="10"/>
    </row>
    <row r="896" spans="3:21" ht="12" customHeight="1" x14ac:dyDescent="0.2">
      <c r="C896" s="10"/>
      <c r="D896" s="39"/>
      <c r="E896" s="18"/>
      <c r="T896" s="74"/>
      <c r="U896" s="10"/>
    </row>
    <row r="897" spans="3:21" ht="12" customHeight="1" x14ac:dyDescent="0.2">
      <c r="C897" s="10"/>
      <c r="D897" s="39"/>
      <c r="E897" s="18"/>
      <c r="T897" s="74"/>
      <c r="U897" s="10"/>
    </row>
    <row r="898" spans="3:21" ht="12" customHeight="1" x14ac:dyDescent="0.2">
      <c r="C898" s="10"/>
      <c r="D898" s="39"/>
      <c r="E898" s="18"/>
      <c r="T898" s="74"/>
      <c r="U898" s="10"/>
    </row>
    <row r="899" spans="3:21" ht="12" customHeight="1" x14ac:dyDescent="0.2">
      <c r="C899" s="10"/>
      <c r="D899" s="39"/>
      <c r="E899" s="18"/>
      <c r="T899" s="74"/>
      <c r="U899" s="10"/>
    </row>
    <row r="900" spans="3:21" ht="12" customHeight="1" x14ac:dyDescent="0.2">
      <c r="C900" s="10"/>
      <c r="D900" s="39"/>
      <c r="E900" s="18"/>
      <c r="T900" s="74"/>
      <c r="U900" s="10"/>
    </row>
    <row r="901" spans="3:21" ht="12" customHeight="1" x14ac:dyDescent="0.2">
      <c r="C901" s="10"/>
      <c r="D901" s="39"/>
      <c r="E901" s="18"/>
      <c r="T901" s="74"/>
      <c r="U901" s="10"/>
    </row>
    <row r="902" spans="3:21" ht="12" customHeight="1" x14ac:dyDescent="0.2">
      <c r="C902" s="10"/>
      <c r="D902" s="39"/>
      <c r="E902" s="18"/>
      <c r="T902" s="74"/>
      <c r="U902" s="10"/>
    </row>
    <row r="903" spans="3:21" ht="12" customHeight="1" x14ac:dyDescent="0.2">
      <c r="C903" s="10"/>
      <c r="D903" s="39"/>
      <c r="E903" s="18"/>
      <c r="T903" s="74"/>
      <c r="U903" s="10"/>
    </row>
    <row r="904" spans="3:21" ht="12" customHeight="1" x14ac:dyDescent="0.2">
      <c r="C904" s="10"/>
      <c r="D904" s="39"/>
      <c r="E904" s="18"/>
      <c r="T904" s="74"/>
      <c r="U904" s="10"/>
    </row>
    <row r="905" spans="3:21" ht="12" customHeight="1" x14ac:dyDescent="0.2">
      <c r="C905" s="10"/>
      <c r="D905" s="39"/>
      <c r="E905" s="18"/>
      <c r="T905" s="74"/>
      <c r="U905" s="10"/>
    </row>
    <row r="906" spans="3:21" ht="12" customHeight="1" x14ac:dyDescent="0.2">
      <c r="C906" s="10"/>
      <c r="D906" s="39"/>
      <c r="E906" s="18"/>
      <c r="T906" s="74"/>
      <c r="U906" s="10"/>
    </row>
    <row r="907" spans="3:21" ht="12" customHeight="1" x14ac:dyDescent="0.2">
      <c r="C907" s="10"/>
      <c r="D907" s="39"/>
      <c r="E907" s="18"/>
      <c r="T907" s="74"/>
      <c r="U907" s="10"/>
    </row>
    <row r="908" spans="3:21" ht="12" customHeight="1" x14ac:dyDescent="0.2">
      <c r="C908" s="10"/>
      <c r="D908" s="39"/>
      <c r="E908" s="18"/>
      <c r="T908" s="74"/>
      <c r="U908" s="10"/>
    </row>
    <row r="909" spans="3:21" ht="12" customHeight="1" x14ac:dyDescent="0.2">
      <c r="C909" s="10"/>
      <c r="D909" s="39"/>
      <c r="E909" s="18"/>
      <c r="T909" s="74"/>
      <c r="U909" s="10"/>
    </row>
    <row r="910" spans="3:21" ht="12" customHeight="1" x14ac:dyDescent="0.2">
      <c r="C910" s="10"/>
      <c r="D910" s="39"/>
      <c r="E910" s="18"/>
      <c r="T910" s="74"/>
      <c r="U910" s="10"/>
    </row>
    <row r="911" spans="3:21" ht="12" customHeight="1" x14ac:dyDescent="0.2">
      <c r="C911" s="10"/>
      <c r="D911" s="39"/>
      <c r="E911" s="18"/>
      <c r="T911" s="74"/>
      <c r="U911" s="10"/>
    </row>
    <row r="912" spans="3:21" ht="12" customHeight="1" x14ac:dyDescent="0.2">
      <c r="C912" s="10"/>
      <c r="D912" s="39"/>
      <c r="E912" s="18"/>
      <c r="T912" s="74"/>
      <c r="U912" s="10"/>
    </row>
    <row r="913" spans="3:21" ht="12" customHeight="1" x14ac:dyDescent="0.2">
      <c r="C913" s="10"/>
      <c r="D913" s="39"/>
      <c r="E913" s="18"/>
      <c r="T913" s="74"/>
      <c r="U913" s="10"/>
    </row>
    <row r="914" spans="3:21" ht="12" customHeight="1" x14ac:dyDescent="0.2">
      <c r="C914" s="10"/>
      <c r="D914" s="39"/>
      <c r="E914" s="18"/>
      <c r="T914" s="74"/>
      <c r="U914" s="10"/>
    </row>
    <row r="915" spans="3:21" ht="12" customHeight="1" x14ac:dyDescent="0.2">
      <c r="C915" s="10"/>
      <c r="D915" s="39"/>
      <c r="E915" s="18"/>
      <c r="T915" s="74"/>
      <c r="U915" s="10"/>
    </row>
    <row r="916" spans="3:21" ht="12" customHeight="1" x14ac:dyDescent="0.2">
      <c r="C916" s="10"/>
      <c r="D916" s="39"/>
      <c r="E916" s="18"/>
      <c r="T916" s="74"/>
      <c r="U916" s="10"/>
    </row>
    <row r="917" spans="3:21" ht="12" customHeight="1" x14ac:dyDescent="0.2">
      <c r="C917" s="10"/>
      <c r="D917" s="39"/>
      <c r="E917" s="18"/>
      <c r="T917" s="74"/>
      <c r="U917" s="10"/>
    </row>
    <row r="918" spans="3:21" ht="12" customHeight="1" x14ac:dyDescent="0.2">
      <c r="C918" s="10"/>
      <c r="D918" s="39"/>
      <c r="E918" s="18"/>
      <c r="T918" s="74"/>
      <c r="U918" s="10"/>
    </row>
    <row r="919" spans="3:21" ht="12" customHeight="1" x14ac:dyDescent="0.2">
      <c r="C919" s="10"/>
      <c r="D919" s="39"/>
      <c r="E919" s="18"/>
      <c r="T919" s="74"/>
      <c r="U919" s="10"/>
    </row>
    <row r="920" spans="3:21" ht="12" customHeight="1" x14ac:dyDescent="0.2">
      <c r="C920" s="10"/>
      <c r="D920" s="39"/>
      <c r="E920" s="18"/>
      <c r="T920" s="74"/>
      <c r="U920" s="10"/>
    </row>
    <row r="921" spans="3:21" ht="12" customHeight="1" x14ac:dyDescent="0.2">
      <c r="C921" s="10"/>
      <c r="D921" s="39"/>
      <c r="E921" s="18"/>
      <c r="T921" s="74"/>
      <c r="U921" s="10"/>
    </row>
    <row r="922" spans="3:21" ht="12" customHeight="1" x14ac:dyDescent="0.2">
      <c r="C922" s="10"/>
      <c r="D922" s="39"/>
      <c r="E922" s="18"/>
      <c r="T922" s="74"/>
      <c r="U922" s="10"/>
    </row>
    <row r="923" spans="3:21" ht="12" customHeight="1" x14ac:dyDescent="0.2">
      <c r="C923" s="10"/>
      <c r="D923" s="39"/>
      <c r="E923" s="18"/>
      <c r="T923" s="74"/>
      <c r="U923" s="10"/>
    </row>
    <row r="924" spans="3:21" ht="12" customHeight="1" x14ac:dyDescent="0.2">
      <c r="C924" s="10"/>
      <c r="D924" s="39"/>
      <c r="E924" s="18"/>
      <c r="T924" s="74"/>
      <c r="U924" s="10"/>
    </row>
    <row r="925" spans="3:21" ht="12" customHeight="1" x14ac:dyDescent="0.2">
      <c r="C925" s="10"/>
      <c r="D925" s="39"/>
      <c r="E925" s="18"/>
      <c r="T925" s="74"/>
      <c r="U925" s="10"/>
    </row>
    <row r="926" spans="3:21" ht="12" customHeight="1" x14ac:dyDescent="0.2">
      <c r="C926" s="10"/>
      <c r="D926" s="39"/>
      <c r="E926" s="18"/>
      <c r="T926" s="74"/>
      <c r="U926" s="10"/>
    </row>
    <row r="927" spans="3:21" ht="12" customHeight="1" x14ac:dyDescent="0.2">
      <c r="C927" s="10"/>
      <c r="D927" s="39"/>
      <c r="E927" s="18"/>
      <c r="T927" s="74"/>
      <c r="U927" s="10"/>
    </row>
    <row r="928" spans="3:21" ht="12" customHeight="1" x14ac:dyDescent="0.2">
      <c r="C928" s="10"/>
      <c r="D928" s="39"/>
      <c r="E928" s="18"/>
      <c r="T928" s="74"/>
      <c r="U928" s="10"/>
    </row>
    <row r="929" spans="3:21" ht="12" customHeight="1" x14ac:dyDescent="0.2">
      <c r="C929" s="10"/>
      <c r="D929" s="39"/>
      <c r="E929" s="18"/>
      <c r="T929" s="74"/>
      <c r="U929" s="10"/>
    </row>
    <row r="930" spans="3:21" ht="12" customHeight="1" x14ac:dyDescent="0.2">
      <c r="C930" s="10"/>
      <c r="D930" s="39"/>
      <c r="E930" s="18"/>
      <c r="T930" s="74"/>
      <c r="U930" s="10"/>
    </row>
    <row r="931" spans="3:21" ht="12" customHeight="1" x14ac:dyDescent="0.2">
      <c r="C931" s="10"/>
      <c r="D931" s="39"/>
      <c r="E931" s="18"/>
      <c r="T931" s="74"/>
      <c r="U931" s="10"/>
    </row>
    <row r="932" spans="3:21" ht="12" customHeight="1" x14ac:dyDescent="0.2">
      <c r="C932" s="10"/>
      <c r="D932" s="39"/>
      <c r="E932" s="18"/>
      <c r="T932" s="74"/>
      <c r="U932" s="10"/>
    </row>
    <row r="933" spans="3:21" ht="12" customHeight="1" x14ac:dyDescent="0.2">
      <c r="C933" s="10"/>
      <c r="D933" s="39"/>
      <c r="E933" s="18"/>
      <c r="T933" s="74"/>
      <c r="U933" s="10"/>
    </row>
    <row r="934" spans="3:21" ht="12" customHeight="1" x14ac:dyDescent="0.2">
      <c r="C934" s="10"/>
      <c r="D934" s="39"/>
      <c r="E934" s="18"/>
      <c r="T934" s="74"/>
      <c r="U934" s="10"/>
    </row>
    <row r="935" spans="3:21" ht="12" customHeight="1" x14ac:dyDescent="0.2">
      <c r="C935" s="10"/>
      <c r="D935" s="39"/>
      <c r="E935" s="18"/>
      <c r="T935" s="74"/>
      <c r="U935" s="10"/>
    </row>
    <row r="936" spans="3:21" ht="12" customHeight="1" x14ac:dyDescent="0.2">
      <c r="C936" s="10"/>
      <c r="D936" s="39"/>
      <c r="E936" s="18"/>
      <c r="T936" s="74"/>
      <c r="U936" s="10"/>
    </row>
    <row r="937" spans="3:21" ht="12" customHeight="1" x14ac:dyDescent="0.2">
      <c r="C937" s="10"/>
      <c r="D937" s="39"/>
      <c r="E937" s="18"/>
      <c r="T937" s="74"/>
      <c r="U937" s="10"/>
    </row>
    <row r="938" spans="3:21" ht="12" customHeight="1" x14ac:dyDescent="0.2">
      <c r="C938" s="10"/>
      <c r="D938" s="39"/>
      <c r="E938" s="18"/>
      <c r="T938" s="74"/>
      <c r="U938" s="10"/>
    </row>
    <row r="939" spans="3:21" ht="12" customHeight="1" x14ac:dyDescent="0.2">
      <c r="C939" s="10"/>
      <c r="D939" s="39"/>
      <c r="E939" s="18"/>
      <c r="T939" s="74"/>
      <c r="U939" s="10"/>
    </row>
    <row r="940" spans="3:21" ht="12" customHeight="1" x14ac:dyDescent="0.2">
      <c r="C940" s="10"/>
      <c r="D940" s="39"/>
      <c r="E940" s="18"/>
      <c r="T940" s="74"/>
      <c r="U940" s="10"/>
    </row>
    <row r="941" spans="3:21" ht="12" customHeight="1" x14ac:dyDescent="0.2">
      <c r="C941" s="10"/>
      <c r="D941" s="39"/>
      <c r="E941" s="18"/>
      <c r="T941" s="74"/>
      <c r="U941" s="10"/>
    </row>
    <row r="942" spans="3:21" ht="12" customHeight="1" x14ac:dyDescent="0.2">
      <c r="C942" s="10"/>
      <c r="D942" s="39"/>
      <c r="E942" s="18"/>
      <c r="T942" s="74"/>
      <c r="U942" s="10"/>
    </row>
    <row r="943" spans="3:21" ht="12" customHeight="1" x14ac:dyDescent="0.2">
      <c r="C943" s="10"/>
      <c r="D943" s="39"/>
      <c r="E943" s="18"/>
      <c r="T943" s="74"/>
      <c r="U943" s="10"/>
    </row>
    <row r="944" spans="3:21" ht="12" customHeight="1" x14ac:dyDescent="0.2">
      <c r="C944" s="10"/>
      <c r="D944" s="39"/>
      <c r="E944" s="18"/>
      <c r="T944" s="74"/>
      <c r="U944" s="10"/>
    </row>
    <row r="945" spans="3:21" ht="12" customHeight="1" x14ac:dyDescent="0.2">
      <c r="C945" s="10"/>
      <c r="D945" s="39"/>
      <c r="E945" s="18"/>
      <c r="T945" s="74"/>
      <c r="U945" s="10"/>
    </row>
    <row r="946" spans="3:21" ht="12" customHeight="1" x14ac:dyDescent="0.2">
      <c r="C946" s="10"/>
      <c r="D946" s="39"/>
      <c r="E946" s="18"/>
      <c r="T946" s="74"/>
      <c r="U946" s="10"/>
    </row>
    <row r="947" spans="3:21" ht="12" customHeight="1" x14ac:dyDescent="0.2">
      <c r="C947" s="10"/>
      <c r="D947" s="39"/>
      <c r="E947" s="18"/>
      <c r="T947" s="74"/>
      <c r="U947" s="10"/>
    </row>
    <row r="948" spans="3:21" ht="12" customHeight="1" x14ac:dyDescent="0.2">
      <c r="C948" s="10"/>
      <c r="D948" s="39"/>
      <c r="E948" s="18"/>
      <c r="T948" s="74"/>
      <c r="U948" s="10"/>
    </row>
    <row r="949" spans="3:21" ht="12" customHeight="1" x14ac:dyDescent="0.2">
      <c r="C949" s="10"/>
      <c r="D949" s="39"/>
      <c r="E949" s="18"/>
      <c r="T949" s="74"/>
      <c r="U949" s="10"/>
    </row>
    <row r="950" spans="3:21" ht="12" customHeight="1" x14ac:dyDescent="0.2">
      <c r="C950" s="10"/>
      <c r="D950" s="39"/>
      <c r="E950" s="18"/>
      <c r="T950" s="74"/>
      <c r="U950" s="10"/>
    </row>
    <row r="951" spans="3:21" ht="12" customHeight="1" x14ac:dyDescent="0.2">
      <c r="C951" s="10"/>
      <c r="D951" s="39"/>
      <c r="E951" s="18"/>
      <c r="T951" s="74"/>
      <c r="U951" s="10"/>
    </row>
    <row r="952" spans="3:21" ht="12" customHeight="1" x14ac:dyDescent="0.2">
      <c r="C952" s="10"/>
      <c r="D952" s="39"/>
      <c r="E952" s="18"/>
      <c r="T952" s="74"/>
      <c r="U952" s="10"/>
    </row>
    <row r="953" spans="3:21" ht="12" customHeight="1" x14ac:dyDescent="0.2">
      <c r="C953" s="10"/>
      <c r="D953" s="39"/>
      <c r="E953" s="18"/>
      <c r="T953" s="74"/>
      <c r="U953" s="10"/>
    </row>
    <row r="954" spans="3:21" ht="12" customHeight="1" x14ac:dyDescent="0.2">
      <c r="C954" s="10"/>
      <c r="D954" s="39"/>
      <c r="E954" s="18"/>
      <c r="T954" s="74"/>
      <c r="U954" s="10"/>
    </row>
    <row r="955" spans="3:21" ht="12" customHeight="1" x14ac:dyDescent="0.2">
      <c r="C955" s="10"/>
      <c r="D955" s="39"/>
      <c r="E955" s="18"/>
      <c r="T955" s="74"/>
      <c r="U955" s="10"/>
    </row>
    <row r="956" spans="3:21" ht="12" customHeight="1" x14ac:dyDescent="0.2">
      <c r="C956" s="10"/>
      <c r="D956" s="39"/>
      <c r="E956" s="18"/>
      <c r="T956" s="74"/>
      <c r="U956" s="10"/>
    </row>
    <row r="957" spans="3:21" ht="12" customHeight="1" x14ac:dyDescent="0.2">
      <c r="C957" s="10"/>
      <c r="D957" s="39"/>
      <c r="E957" s="18"/>
      <c r="T957" s="74"/>
      <c r="U957" s="10"/>
    </row>
    <row r="958" spans="3:21" ht="12" customHeight="1" x14ac:dyDescent="0.2">
      <c r="C958" s="10"/>
      <c r="D958" s="39"/>
      <c r="E958" s="18"/>
      <c r="T958" s="74"/>
      <c r="U958" s="10"/>
    </row>
    <row r="959" spans="3:21" ht="12" customHeight="1" x14ac:dyDescent="0.2">
      <c r="C959" s="10"/>
      <c r="D959" s="39"/>
      <c r="E959" s="18"/>
      <c r="T959" s="74"/>
      <c r="U959" s="10"/>
    </row>
    <row r="960" spans="3:21" ht="12" customHeight="1" x14ac:dyDescent="0.2">
      <c r="C960" s="10"/>
      <c r="D960" s="39"/>
      <c r="E960" s="18"/>
      <c r="T960" s="74"/>
      <c r="U960" s="10"/>
    </row>
    <row r="961" spans="3:21" ht="12" customHeight="1" x14ac:dyDescent="0.2">
      <c r="C961" s="10"/>
      <c r="D961" s="39"/>
      <c r="E961" s="18"/>
      <c r="T961" s="74"/>
      <c r="U961" s="10"/>
    </row>
    <row r="962" spans="3:21" ht="12" customHeight="1" x14ac:dyDescent="0.2">
      <c r="C962" s="10"/>
      <c r="D962" s="39"/>
      <c r="E962" s="18"/>
      <c r="T962" s="74"/>
      <c r="U962" s="10"/>
    </row>
    <row r="963" spans="3:21" ht="12" customHeight="1" x14ac:dyDescent="0.2">
      <c r="C963" s="10"/>
      <c r="D963" s="39"/>
      <c r="E963" s="18"/>
      <c r="T963" s="74"/>
      <c r="U963" s="10"/>
    </row>
    <row r="964" spans="3:21" ht="12" customHeight="1" x14ac:dyDescent="0.2">
      <c r="C964" s="10"/>
      <c r="D964" s="39"/>
      <c r="E964" s="18"/>
      <c r="T964" s="74"/>
      <c r="U964" s="10"/>
    </row>
    <row r="965" spans="3:21" ht="12" customHeight="1" x14ac:dyDescent="0.2">
      <c r="C965" s="10"/>
      <c r="D965" s="39"/>
      <c r="E965" s="18"/>
      <c r="T965" s="74"/>
      <c r="U965" s="10"/>
    </row>
    <row r="966" spans="3:21" ht="12" customHeight="1" x14ac:dyDescent="0.2">
      <c r="C966" s="10"/>
      <c r="D966" s="39"/>
      <c r="E966" s="18"/>
      <c r="T966" s="74"/>
      <c r="U966" s="10"/>
    </row>
    <row r="967" spans="3:21" ht="12" customHeight="1" x14ac:dyDescent="0.2">
      <c r="C967" s="10"/>
      <c r="D967" s="39"/>
      <c r="E967" s="18"/>
      <c r="T967" s="74"/>
      <c r="U967" s="10"/>
    </row>
    <row r="968" spans="3:21" ht="12" customHeight="1" x14ac:dyDescent="0.2">
      <c r="C968" s="10"/>
      <c r="D968" s="39"/>
      <c r="E968" s="18"/>
      <c r="T968" s="74"/>
      <c r="U968" s="10"/>
    </row>
    <row r="969" spans="3:21" ht="12" customHeight="1" x14ac:dyDescent="0.2">
      <c r="C969" s="10"/>
      <c r="D969" s="39"/>
      <c r="E969" s="18"/>
      <c r="T969" s="74"/>
      <c r="U969" s="10"/>
    </row>
    <row r="970" spans="3:21" ht="12" customHeight="1" x14ac:dyDescent="0.2">
      <c r="C970" s="10"/>
      <c r="D970" s="39"/>
      <c r="E970" s="18"/>
      <c r="T970" s="74"/>
      <c r="U970" s="10"/>
    </row>
    <row r="971" spans="3:21" ht="12" customHeight="1" x14ac:dyDescent="0.2">
      <c r="C971" s="10"/>
      <c r="D971" s="39"/>
      <c r="E971" s="18"/>
      <c r="T971" s="74"/>
      <c r="U971" s="10"/>
    </row>
    <row r="972" spans="3:21" ht="12" customHeight="1" x14ac:dyDescent="0.2">
      <c r="C972" s="10"/>
      <c r="D972" s="39"/>
      <c r="E972" s="18"/>
      <c r="T972" s="74"/>
      <c r="U972" s="10"/>
    </row>
    <row r="973" spans="3:21" ht="12" customHeight="1" x14ac:dyDescent="0.2">
      <c r="C973" s="10"/>
      <c r="D973" s="39"/>
      <c r="E973" s="18"/>
      <c r="T973" s="74"/>
      <c r="U973" s="10"/>
    </row>
    <row r="974" spans="3:21" ht="12" customHeight="1" x14ac:dyDescent="0.2">
      <c r="C974" s="10"/>
      <c r="D974" s="39"/>
      <c r="E974" s="18"/>
      <c r="T974" s="74"/>
      <c r="U974" s="10"/>
    </row>
    <row r="975" spans="3:21" ht="12" customHeight="1" x14ac:dyDescent="0.2">
      <c r="C975" s="10"/>
      <c r="D975" s="39"/>
      <c r="E975" s="18"/>
      <c r="T975" s="74"/>
      <c r="U975" s="10"/>
    </row>
    <row r="976" spans="3:21" ht="12" customHeight="1" x14ac:dyDescent="0.2">
      <c r="C976" s="10"/>
      <c r="D976" s="39"/>
      <c r="E976" s="18"/>
      <c r="T976" s="74"/>
      <c r="U976" s="10"/>
    </row>
    <row r="977" spans="3:21" ht="12" customHeight="1" x14ac:dyDescent="0.2">
      <c r="C977" s="10"/>
      <c r="D977" s="39"/>
      <c r="E977" s="18"/>
      <c r="T977" s="74"/>
      <c r="U977" s="10"/>
    </row>
    <row r="978" spans="3:21" ht="12" customHeight="1" x14ac:dyDescent="0.2">
      <c r="C978" s="10"/>
      <c r="D978" s="39"/>
      <c r="E978" s="18"/>
      <c r="T978" s="74"/>
      <c r="U978" s="10"/>
    </row>
    <row r="979" spans="3:21" ht="12" customHeight="1" x14ac:dyDescent="0.2">
      <c r="C979" s="10"/>
      <c r="D979" s="39"/>
      <c r="E979" s="18"/>
      <c r="T979" s="74"/>
      <c r="U979" s="10"/>
    </row>
    <row r="980" spans="3:21" ht="12" customHeight="1" x14ac:dyDescent="0.2">
      <c r="C980" s="10"/>
      <c r="D980" s="39"/>
      <c r="E980" s="18"/>
      <c r="T980" s="74"/>
      <c r="U980" s="10"/>
    </row>
    <row r="981" spans="3:21" ht="12" customHeight="1" x14ac:dyDescent="0.2">
      <c r="C981" s="10"/>
      <c r="D981" s="39"/>
      <c r="E981" s="18"/>
      <c r="T981" s="74"/>
      <c r="U981" s="10"/>
    </row>
    <row r="982" spans="3:21" ht="12" customHeight="1" x14ac:dyDescent="0.2">
      <c r="C982" s="10"/>
      <c r="D982" s="39"/>
      <c r="E982" s="18"/>
      <c r="T982" s="74"/>
      <c r="U982" s="10"/>
    </row>
    <row r="983" spans="3:21" ht="12" customHeight="1" x14ac:dyDescent="0.2">
      <c r="C983" s="10"/>
      <c r="D983" s="39"/>
      <c r="E983" s="18"/>
      <c r="T983" s="74"/>
      <c r="U983" s="10"/>
    </row>
    <row r="984" spans="3:21" ht="12" customHeight="1" x14ac:dyDescent="0.2">
      <c r="C984" s="10"/>
      <c r="D984" s="39"/>
      <c r="E984" s="18"/>
      <c r="T984" s="74"/>
      <c r="U984" s="10"/>
    </row>
    <row r="985" spans="3:21" ht="12" customHeight="1" x14ac:dyDescent="0.2">
      <c r="C985" s="10"/>
      <c r="D985" s="39"/>
      <c r="E985" s="18"/>
      <c r="T985" s="74"/>
      <c r="U985" s="10"/>
    </row>
    <row r="986" spans="3:21" ht="12" customHeight="1" x14ac:dyDescent="0.2">
      <c r="C986" s="10"/>
      <c r="D986" s="39"/>
      <c r="E986" s="18"/>
      <c r="T986" s="74"/>
      <c r="U986" s="10"/>
    </row>
    <row r="987" spans="3:21" ht="12" customHeight="1" x14ac:dyDescent="0.2">
      <c r="C987" s="10"/>
      <c r="D987" s="39"/>
      <c r="E987" s="18"/>
      <c r="T987" s="74"/>
      <c r="U987" s="10"/>
    </row>
    <row r="988" spans="3:21" ht="12" customHeight="1" x14ac:dyDescent="0.2">
      <c r="C988" s="10"/>
      <c r="D988" s="39"/>
      <c r="E988" s="18"/>
      <c r="T988" s="74"/>
      <c r="U988" s="10"/>
    </row>
    <row r="989" spans="3:21" ht="12" customHeight="1" x14ac:dyDescent="0.2">
      <c r="C989" s="10"/>
      <c r="D989" s="39"/>
      <c r="E989" s="18"/>
      <c r="T989" s="74"/>
      <c r="U989" s="10"/>
    </row>
    <row r="990" spans="3:21" ht="12" customHeight="1" x14ac:dyDescent="0.2">
      <c r="C990" s="10"/>
      <c r="D990" s="39"/>
      <c r="E990" s="18"/>
      <c r="T990" s="74"/>
      <c r="U990" s="10"/>
    </row>
    <row r="991" spans="3:21" ht="12" customHeight="1" x14ac:dyDescent="0.2">
      <c r="C991" s="10"/>
      <c r="D991" s="39"/>
      <c r="E991" s="18"/>
      <c r="T991" s="74"/>
      <c r="U991" s="10"/>
    </row>
    <row r="992" spans="3:21" ht="12" customHeight="1" x14ac:dyDescent="0.2">
      <c r="C992" s="10"/>
      <c r="D992" s="39"/>
      <c r="E992" s="18"/>
      <c r="T992" s="74"/>
      <c r="U992" s="10"/>
    </row>
    <row r="993" spans="3:21" ht="12" customHeight="1" x14ac:dyDescent="0.2">
      <c r="C993" s="10"/>
      <c r="D993" s="39"/>
      <c r="E993" s="18"/>
      <c r="T993" s="74"/>
      <c r="U993" s="10"/>
    </row>
    <row r="994" spans="3:21" ht="12" customHeight="1" x14ac:dyDescent="0.2">
      <c r="C994" s="10"/>
      <c r="D994" s="39"/>
      <c r="E994" s="18"/>
      <c r="T994" s="74"/>
      <c r="U994" s="10"/>
    </row>
    <row r="995" spans="3:21" ht="12" customHeight="1" x14ac:dyDescent="0.2">
      <c r="C995" s="10"/>
      <c r="D995" s="39"/>
      <c r="E995" s="18"/>
      <c r="T995" s="74"/>
      <c r="U995" s="10"/>
    </row>
    <row r="996" spans="3:21" ht="12" customHeight="1" x14ac:dyDescent="0.2">
      <c r="C996" s="10"/>
      <c r="D996" s="39"/>
      <c r="E996" s="18"/>
      <c r="T996" s="74"/>
      <c r="U996" s="10"/>
    </row>
    <row r="997" spans="3:21" ht="12" customHeight="1" x14ac:dyDescent="0.2">
      <c r="C997" s="10"/>
      <c r="D997" s="39"/>
      <c r="E997" s="18"/>
      <c r="T997" s="74"/>
      <c r="U997" s="10"/>
    </row>
    <row r="998" spans="3:21" ht="12" customHeight="1" x14ac:dyDescent="0.2">
      <c r="C998" s="10"/>
      <c r="D998" s="39"/>
      <c r="E998" s="18"/>
      <c r="T998" s="74"/>
      <c r="U998" s="10"/>
    </row>
    <row r="999" spans="3:21" ht="12" customHeight="1" x14ac:dyDescent="0.2">
      <c r="C999" s="10"/>
      <c r="D999" s="39"/>
      <c r="E999" s="18"/>
      <c r="T999" s="74"/>
      <c r="U999" s="10"/>
    </row>
    <row r="1000" spans="3:21" ht="12" customHeight="1" x14ac:dyDescent="0.2">
      <c r="C1000" s="10"/>
      <c r="D1000" s="39"/>
      <c r="E1000" s="18"/>
      <c r="T1000" s="74"/>
      <c r="U1000" s="10"/>
    </row>
  </sheetData>
  <mergeCells count="63">
    <mergeCell ref="J132:J134"/>
    <mergeCell ref="L132:L134"/>
    <mergeCell ref="A132:A134"/>
    <mergeCell ref="E132:E134"/>
    <mergeCell ref="F132:F134"/>
    <mergeCell ref="G132:G134"/>
    <mergeCell ref="I132:I134"/>
    <mergeCell ref="P132:R132"/>
    <mergeCell ref="S132:S134"/>
    <mergeCell ref="T132:T134"/>
    <mergeCell ref="P133:P134"/>
    <mergeCell ref="Q133:Q134"/>
    <mergeCell ref="R133:R134"/>
    <mergeCell ref="A67:A69"/>
    <mergeCell ref="E67:E69"/>
    <mergeCell ref="F67:F69"/>
    <mergeCell ref="G67:G69"/>
    <mergeCell ref="I67:I69"/>
    <mergeCell ref="S67:S69"/>
    <mergeCell ref="T67:T69"/>
    <mergeCell ref="R68:R69"/>
    <mergeCell ref="B5:B6"/>
    <mergeCell ref="C5:C6"/>
    <mergeCell ref="S4:S6"/>
    <mergeCell ref="T4:T6"/>
    <mergeCell ref="P5:P6"/>
    <mergeCell ref="Q5:Q6"/>
    <mergeCell ref="R5:R6"/>
    <mergeCell ref="A4:A6"/>
    <mergeCell ref="E4:E6"/>
    <mergeCell ref="F4:F6"/>
    <mergeCell ref="G4:G6"/>
    <mergeCell ref="I4:I6"/>
    <mergeCell ref="D5:D6"/>
    <mergeCell ref="J190:J192"/>
    <mergeCell ref="L190:L192"/>
    <mergeCell ref="M4:M6"/>
    <mergeCell ref="O4:O6"/>
    <mergeCell ref="P4:R4"/>
    <mergeCell ref="J4:J6"/>
    <mergeCell ref="L4:L6"/>
    <mergeCell ref="P68:P69"/>
    <mergeCell ref="Q68:Q69"/>
    <mergeCell ref="J67:J69"/>
    <mergeCell ref="L67:L69"/>
    <mergeCell ref="M67:M69"/>
    <mergeCell ref="O67:O69"/>
    <mergeCell ref="P67:R67"/>
    <mergeCell ref="M132:M134"/>
    <mergeCell ref="O132:O134"/>
    <mergeCell ref="A190:A192"/>
    <mergeCell ref="E190:E192"/>
    <mergeCell ref="F190:F192"/>
    <mergeCell ref="G190:G192"/>
    <mergeCell ref="I190:I192"/>
    <mergeCell ref="M190:M192"/>
    <mergeCell ref="O190:O192"/>
    <mergeCell ref="P190:R190"/>
    <mergeCell ref="S190:S192"/>
    <mergeCell ref="T190:T192"/>
    <mergeCell ref="P191:P192"/>
    <mergeCell ref="Q191:Q192"/>
    <mergeCell ref="R191:R192"/>
  </mergeCells>
  <pageMargins left="1" right="1" top="1" bottom="1" header="0" footer="0"/>
  <pageSetup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tabSelected="1" zoomScale="98" zoomScaleNormal="98" workbookViewId="0">
      <selection activeCell="B11" sqref="B11"/>
    </sheetView>
  </sheetViews>
  <sheetFormatPr defaultColWidth="12.5703125" defaultRowHeight="15" customHeight="1" x14ac:dyDescent="0.2"/>
  <cols>
    <col min="1" max="1" width="22.140625" customWidth="1"/>
    <col min="2" max="2" width="22.7109375" customWidth="1"/>
    <col min="3" max="4" width="22.42578125" customWidth="1"/>
    <col min="5" max="26" width="8.5703125" customWidth="1"/>
  </cols>
  <sheetData>
    <row r="1" spans="1:4" ht="12" customHeight="1" x14ac:dyDescent="0.2">
      <c r="A1" s="261" t="s">
        <v>111</v>
      </c>
      <c r="B1" s="262"/>
      <c r="C1" s="262"/>
      <c r="D1" s="262"/>
    </row>
    <row r="2" spans="1:4" ht="8.25" customHeight="1" x14ac:dyDescent="0.2"/>
    <row r="3" spans="1:4" ht="69" customHeight="1" x14ac:dyDescent="0.3">
      <c r="A3" s="263" t="s">
        <v>108</v>
      </c>
      <c r="B3" s="264"/>
      <c r="C3" s="264"/>
      <c r="D3" s="265"/>
    </row>
    <row r="4" spans="1:4" ht="12" customHeight="1" x14ac:dyDescent="0.2">
      <c r="A4" s="19"/>
      <c r="B4" s="19"/>
      <c r="C4" s="19"/>
      <c r="D4" s="19"/>
    </row>
    <row r="5" spans="1:4" ht="21" customHeight="1" x14ac:dyDescent="0.25">
      <c r="A5" s="266"/>
      <c r="B5" s="260"/>
      <c r="C5" s="260"/>
      <c r="D5" s="260"/>
    </row>
    <row r="6" spans="1:4" ht="11.25" customHeight="1" x14ac:dyDescent="0.2">
      <c r="A6" s="19"/>
      <c r="B6" s="19"/>
      <c r="C6" s="19"/>
      <c r="D6" s="19"/>
    </row>
    <row r="7" spans="1:4" ht="68.25" customHeight="1" x14ac:dyDescent="0.2">
      <c r="A7" s="143" t="s">
        <v>68</v>
      </c>
      <c r="B7" s="143" t="s">
        <v>69</v>
      </c>
      <c r="C7" s="144" t="s">
        <v>70</v>
      </c>
      <c r="D7" s="145" t="s">
        <v>71</v>
      </c>
    </row>
    <row r="8" spans="1:4" ht="33.75" customHeight="1" x14ac:dyDescent="0.2">
      <c r="A8" s="146" t="s">
        <v>72</v>
      </c>
      <c r="B8" s="146" t="s">
        <v>73</v>
      </c>
      <c r="C8" s="146" t="s">
        <v>74</v>
      </c>
      <c r="D8" s="146" t="s">
        <v>75</v>
      </c>
    </row>
    <row r="9" spans="1:4" ht="12" customHeight="1" x14ac:dyDescent="0.2">
      <c r="A9" s="18" t="s">
        <v>50</v>
      </c>
      <c r="B9" s="18" t="s">
        <v>50</v>
      </c>
    </row>
    <row r="10" spans="1:4" ht="24.75" customHeight="1" x14ac:dyDescent="0.2">
      <c r="A10" s="147">
        <f>'Costing Model'!F8</f>
        <v>1317384</v>
      </c>
      <c r="B10" s="147">
        <f>'Costing Model'!F22</f>
        <v>1554696</v>
      </c>
      <c r="C10" s="147">
        <f>'Costing Model'!F37</f>
        <v>1885710</v>
      </c>
      <c r="D10" s="147">
        <f>'Costing Model'!F52</f>
        <v>2446749</v>
      </c>
    </row>
    <row r="11" spans="1:4" ht="24.75" customHeight="1" x14ac:dyDescent="0.2">
      <c r="A11" s="148">
        <f>'Costing Model'!F9</f>
        <v>1337142</v>
      </c>
      <c r="B11" s="148">
        <f>'Costing Model'!F23</f>
        <v>1578015</v>
      </c>
      <c r="C11" s="148">
        <f>'Costing Model'!F38</f>
        <v>1913994</v>
      </c>
      <c r="D11" s="148">
        <f>'Costing Model'!F53</f>
        <v>2483451</v>
      </c>
    </row>
    <row r="12" spans="1:4" ht="24.75" customHeight="1" x14ac:dyDescent="0.2">
      <c r="A12" s="148">
        <f>'Costing Model'!F10</f>
        <v>1357200</v>
      </c>
      <c r="B12" s="148">
        <f>'Costing Model'!F24</f>
        <v>1601685</v>
      </c>
      <c r="C12" s="148">
        <f>'Costing Model'!F39</f>
        <v>1942704</v>
      </c>
      <c r="D12" s="148">
        <f>'Costing Model'!F54</f>
        <v>2520702</v>
      </c>
    </row>
    <row r="13" spans="1:4" ht="24.75" customHeight="1" x14ac:dyDescent="0.2">
      <c r="A13" s="148">
        <f>'Costing Model'!F11</f>
        <v>1377558</v>
      </c>
      <c r="B13" s="148">
        <f>'Costing Model'!F25</f>
        <v>1625709</v>
      </c>
      <c r="C13" s="148">
        <f>'Costing Model'!F40</f>
        <v>1971846</v>
      </c>
      <c r="D13" s="148">
        <f>'Costing Model'!F55</f>
        <v>2558511</v>
      </c>
    </row>
    <row r="14" spans="1:4" ht="24.75" customHeight="1" x14ac:dyDescent="0.2">
      <c r="A14" s="148">
        <f>'Costing Model'!F12</f>
        <v>1398219</v>
      </c>
      <c r="B14" s="148">
        <f>'Costing Model'!F26</f>
        <v>1650096</v>
      </c>
      <c r="C14" s="148">
        <f>'Costing Model'!F41</f>
        <v>2001423</v>
      </c>
      <c r="D14" s="148">
        <f>'Costing Model'!F56</f>
        <v>2596890</v>
      </c>
    </row>
    <row r="15" spans="1:4" ht="24.75" customHeight="1" x14ac:dyDescent="0.2">
      <c r="A15" s="148">
        <f>'Costing Model'!F13</f>
        <v>1419195</v>
      </c>
      <c r="B15" s="148">
        <f>'Costing Model'!F27</f>
        <v>1674846</v>
      </c>
      <c r="C15" s="148">
        <f>'Costing Model'!F42</f>
        <v>2031444</v>
      </c>
      <c r="D15" s="148">
        <f>'Costing Model'!F57</f>
        <v>2635842</v>
      </c>
    </row>
    <row r="16" spans="1:4" ht="24.75" customHeight="1" x14ac:dyDescent="0.2">
      <c r="A16" s="148">
        <f>'Costing Model'!F14</f>
        <v>1440483</v>
      </c>
      <c r="B16" s="148">
        <f>'Costing Model'!F28</f>
        <v>1699974</v>
      </c>
      <c r="C16" s="148">
        <f>'Costing Model'!F43</f>
        <v>2061918</v>
      </c>
      <c r="D16" s="148">
        <f>'Costing Model'!F58</f>
        <v>2675382</v>
      </c>
    </row>
    <row r="17" spans="1:4" ht="24.75" customHeight="1" x14ac:dyDescent="0.2">
      <c r="A17" s="148">
        <f>'Costing Model'!F15</f>
        <v>1462092</v>
      </c>
      <c r="B17" s="148">
        <f>'Costing Model'!F29</f>
        <v>1725468</v>
      </c>
      <c r="C17" s="148">
        <f>'Costing Model'!F44</f>
        <v>2092845</v>
      </c>
      <c r="D17" s="148">
        <f>'Costing Model'!F59</f>
        <v>2715510</v>
      </c>
    </row>
    <row r="18" spans="1:4" ht="24.75" customHeight="1" x14ac:dyDescent="0.2">
      <c r="A18" s="149">
        <f>'Costing Model'!F16</f>
        <v>1484019</v>
      </c>
      <c r="B18" s="149">
        <f>'Costing Model'!F30</f>
        <v>1751349</v>
      </c>
      <c r="C18" s="150">
        <f>'Costing Model'!F45</f>
        <v>2124237</v>
      </c>
      <c r="D18" s="150">
        <f>'Costing Model'!F60</f>
        <v>2756241</v>
      </c>
    </row>
    <row r="19" spans="1:4" ht="24.75" customHeight="1" x14ac:dyDescent="0.2">
      <c r="A19" s="151">
        <f>'Costing Model'!F17</f>
        <v>1506279</v>
      </c>
      <c r="B19" s="151">
        <f>'Costing Model'!F31</f>
        <v>1777623</v>
      </c>
      <c r="C19" s="152"/>
      <c r="D19" s="152"/>
    </row>
    <row r="20" spans="1:4" ht="24.75" customHeight="1" x14ac:dyDescent="0.2">
      <c r="A20" s="148">
        <f>'Costing Model'!F18</f>
        <v>1528875</v>
      </c>
      <c r="B20" s="148">
        <f>'Costing Model'!F32</f>
        <v>1804284</v>
      </c>
      <c r="C20" s="152"/>
      <c r="D20" s="152"/>
    </row>
    <row r="21" spans="1:4" ht="24.75" customHeight="1" thickBot="1" x14ac:dyDescent="0.25">
      <c r="A21" s="249">
        <f>'Costing Model'!F19</f>
        <v>1551807</v>
      </c>
      <c r="B21" s="148">
        <f>'Costing Model'!F33</f>
        <v>1831350</v>
      </c>
      <c r="C21" s="152"/>
      <c r="D21" s="152"/>
    </row>
    <row r="22" spans="1:4" ht="24.75" customHeight="1" thickBot="1" x14ac:dyDescent="0.25">
      <c r="A22" s="248"/>
      <c r="B22" s="150">
        <f>'Costing Model'!F34</f>
        <v>1858821</v>
      </c>
      <c r="C22" s="152"/>
      <c r="D22" s="152"/>
    </row>
    <row r="23" spans="1:4" ht="24.75" customHeight="1" x14ac:dyDescent="0.2">
      <c r="A23" s="152" t="s">
        <v>50</v>
      </c>
      <c r="B23" s="152"/>
      <c r="C23" s="152"/>
      <c r="D23" s="152"/>
    </row>
    <row r="24" spans="1:4" ht="9.75" customHeight="1" x14ac:dyDescent="0.2">
      <c r="A24" s="153"/>
      <c r="B24" s="153"/>
      <c r="C24" s="153"/>
      <c r="D24" s="153"/>
    </row>
    <row r="25" spans="1:4" ht="12.75" customHeight="1" x14ac:dyDescent="0.2">
      <c r="A25" s="267"/>
      <c r="B25" s="260"/>
      <c r="C25" s="260"/>
      <c r="D25" s="260"/>
    </row>
    <row r="26" spans="1:4" ht="9.75" customHeight="1" x14ac:dyDescent="0.2">
      <c r="A26" s="153"/>
      <c r="B26" s="153"/>
      <c r="C26" s="153"/>
      <c r="D26" s="153"/>
    </row>
    <row r="27" spans="1:4" ht="24" customHeight="1" x14ac:dyDescent="0.2">
      <c r="A27" s="259" t="s">
        <v>76</v>
      </c>
      <c r="B27" s="260"/>
      <c r="C27" s="260"/>
      <c r="D27" s="260"/>
    </row>
    <row r="28" spans="1:4" ht="13.5" customHeight="1" x14ac:dyDescent="0.2">
      <c r="A28" s="154"/>
      <c r="B28" s="154"/>
      <c r="C28" s="154"/>
      <c r="D28" s="154"/>
    </row>
    <row r="29" spans="1:4" ht="61.5" customHeight="1" x14ac:dyDescent="0.2">
      <c r="A29" s="143" t="s">
        <v>68</v>
      </c>
      <c r="B29" s="143" t="s">
        <v>69</v>
      </c>
      <c r="C29" s="144" t="s">
        <v>70</v>
      </c>
      <c r="D29" s="145" t="s">
        <v>71</v>
      </c>
    </row>
    <row r="30" spans="1:4" ht="27" customHeight="1" x14ac:dyDescent="0.2">
      <c r="A30" s="146" t="s">
        <v>72</v>
      </c>
      <c r="B30" s="146" t="s">
        <v>73</v>
      </c>
      <c r="C30" s="146" t="s">
        <v>74</v>
      </c>
      <c r="D30" s="146" t="s">
        <v>75</v>
      </c>
    </row>
    <row r="31" spans="1:4" ht="12" customHeight="1" x14ac:dyDescent="0.2">
      <c r="A31" s="154" t="s">
        <v>50</v>
      </c>
      <c r="B31" s="154" t="s">
        <v>50</v>
      </c>
      <c r="C31" s="154"/>
      <c r="D31" s="154"/>
    </row>
    <row r="32" spans="1:4" ht="24.75" customHeight="1" x14ac:dyDescent="0.2">
      <c r="A32" s="155">
        <f>'Costing Model'!I8</f>
        <v>494019</v>
      </c>
      <c r="B32" s="147">
        <f>'Costing Model'!I22</f>
        <v>583011</v>
      </c>
      <c r="C32" s="147">
        <f>'Costing Model'!I37</f>
        <v>707142</v>
      </c>
      <c r="D32" s="147">
        <f>'Costing Model'!I52</f>
        <v>917532</v>
      </c>
    </row>
    <row r="33" spans="1:4" ht="24.75" customHeight="1" x14ac:dyDescent="0.2">
      <c r="A33" s="156">
        <f>'Costing Model'!I9</f>
        <v>501429</v>
      </c>
      <c r="B33" s="148">
        <f>'Costing Model'!I23</f>
        <v>591756</v>
      </c>
      <c r="C33" s="148">
        <f>'Costing Model'!I38</f>
        <v>717747</v>
      </c>
      <c r="D33" s="148">
        <f>'Costing Model'!I53</f>
        <v>931293</v>
      </c>
    </row>
    <row r="34" spans="1:4" ht="24.75" customHeight="1" x14ac:dyDescent="0.2">
      <c r="A34" s="156">
        <f>'Costing Model'!I10</f>
        <v>508950</v>
      </c>
      <c r="B34" s="148">
        <f>'Costing Model'!I24</f>
        <v>600633</v>
      </c>
      <c r="C34" s="148">
        <f>'Costing Model'!I39</f>
        <v>728514</v>
      </c>
      <c r="D34" s="148">
        <f>'Costing Model'!I54</f>
        <v>945264</v>
      </c>
    </row>
    <row r="35" spans="1:4" ht="24.75" customHeight="1" x14ac:dyDescent="0.2">
      <c r="A35" s="156">
        <f>'Costing Model'!I11</f>
        <v>516585</v>
      </c>
      <c r="B35" s="148">
        <f>'Costing Model'!I25</f>
        <v>609642</v>
      </c>
      <c r="C35" s="148">
        <f>'Costing Model'!I40</f>
        <v>739443</v>
      </c>
      <c r="D35" s="148">
        <f>'Costing Model'!I55</f>
        <v>959442</v>
      </c>
    </row>
    <row r="36" spans="1:4" ht="24.75" customHeight="1" x14ac:dyDescent="0.2">
      <c r="A36" s="156">
        <f>'Costing Model'!I12</f>
        <v>524331</v>
      </c>
      <c r="B36" s="148">
        <f>'Costing Model'!I26</f>
        <v>618786</v>
      </c>
      <c r="C36" s="148">
        <f>'Costing Model'!I41</f>
        <v>750534</v>
      </c>
      <c r="D36" s="148">
        <f>'Costing Model'!I56</f>
        <v>973833</v>
      </c>
    </row>
    <row r="37" spans="1:4" ht="24.75" customHeight="1" x14ac:dyDescent="0.2">
      <c r="A37" s="156">
        <f>'Costing Model'!I13</f>
        <v>532197</v>
      </c>
      <c r="B37" s="148">
        <f>'Costing Model'!I27</f>
        <v>628068</v>
      </c>
      <c r="C37" s="148">
        <f>'Costing Model'!I42</f>
        <v>761793</v>
      </c>
      <c r="D37" s="148">
        <f>'Costing Model'!I57</f>
        <v>988440</v>
      </c>
    </row>
    <row r="38" spans="1:4" ht="24.75" customHeight="1" x14ac:dyDescent="0.2">
      <c r="A38" s="156">
        <f>'Costing Model'!I14</f>
        <v>540180</v>
      </c>
      <c r="B38" s="148">
        <f>'Costing Model'!I28</f>
        <v>637491</v>
      </c>
      <c r="C38" s="148">
        <f>'Costing Model'!I43</f>
        <v>773220</v>
      </c>
      <c r="D38" s="148">
        <f>'Costing Model'!I58</f>
        <v>1003269</v>
      </c>
    </row>
    <row r="39" spans="1:4" ht="24.75" customHeight="1" x14ac:dyDescent="0.2">
      <c r="A39" s="156">
        <f>'Costing Model'!I15</f>
        <v>548286</v>
      </c>
      <c r="B39" s="148">
        <f>'Costing Model'!I29</f>
        <v>647052</v>
      </c>
      <c r="C39" s="148">
        <f>'Costing Model'!I44</f>
        <v>784818</v>
      </c>
      <c r="D39" s="148">
        <f>'Costing Model'!I59</f>
        <v>1018317</v>
      </c>
    </row>
    <row r="40" spans="1:4" ht="24.75" customHeight="1" x14ac:dyDescent="0.2">
      <c r="A40" s="157">
        <f>'Costing Model'!I16</f>
        <v>556506</v>
      </c>
      <c r="B40" s="149">
        <f>'Costing Model'!I30</f>
        <v>656757</v>
      </c>
      <c r="C40" s="150">
        <f>'Costing Model'!I45</f>
        <v>796590</v>
      </c>
      <c r="D40" s="150">
        <f>'Costing Model'!I60</f>
        <v>1033590</v>
      </c>
    </row>
    <row r="41" spans="1:4" ht="24.75" customHeight="1" x14ac:dyDescent="0.2">
      <c r="A41" s="158">
        <f>'Costing Model'!I17</f>
        <v>564855</v>
      </c>
      <c r="B41" s="151">
        <f>'Costing Model'!I31</f>
        <v>666609</v>
      </c>
      <c r="C41" s="152"/>
      <c r="D41" s="152"/>
    </row>
    <row r="42" spans="1:4" ht="24.75" customHeight="1" x14ac:dyDescent="0.2">
      <c r="A42" s="148">
        <f>'Costing Model'!I18</f>
        <v>573327</v>
      </c>
      <c r="B42" s="148">
        <f>'Costing Model'!I32</f>
        <v>676608</v>
      </c>
      <c r="C42" s="152"/>
      <c r="D42" s="152"/>
    </row>
    <row r="43" spans="1:4" ht="24.75" customHeight="1" x14ac:dyDescent="0.2">
      <c r="A43" s="148">
        <f>'Costing Model'!I19</f>
        <v>581928</v>
      </c>
      <c r="B43" s="148">
        <f>'Costing Model'!I33</f>
        <v>686757</v>
      </c>
      <c r="C43" s="152"/>
      <c r="D43" s="152"/>
    </row>
    <row r="44" spans="1:4" ht="24.75" customHeight="1" x14ac:dyDescent="0.2">
      <c r="A44" s="159"/>
      <c r="B44" s="150">
        <f>'Costing Model'!I34</f>
        <v>697059</v>
      </c>
      <c r="C44" s="152"/>
      <c r="D44" s="152"/>
    </row>
    <row r="45" spans="1:4" ht="24.75" customHeight="1" x14ac:dyDescent="0.2">
      <c r="A45" s="152"/>
      <c r="B45" s="152"/>
      <c r="C45" s="152"/>
      <c r="D45" s="152"/>
    </row>
    <row r="46" spans="1:4" ht="12" customHeight="1" x14ac:dyDescent="0.2">
      <c r="A46" s="153"/>
      <c r="B46" s="153"/>
      <c r="C46" s="153"/>
      <c r="D46" s="153"/>
    </row>
    <row r="47" spans="1:4" ht="8.25" customHeight="1" x14ac:dyDescent="0.2">
      <c r="A47" s="153"/>
      <c r="B47" s="153"/>
      <c r="C47" s="153"/>
      <c r="D47" s="153"/>
    </row>
    <row r="48" spans="1:4" ht="12" customHeight="1" x14ac:dyDescent="0.2">
      <c r="A48" s="259" t="s">
        <v>77</v>
      </c>
      <c r="B48" s="260"/>
      <c r="C48" s="260"/>
      <c r="D48" s="260"/>
    </row>
    <row r="49" spans="1:4" ht="12" customHeight="1" x14ac:dyDescent="0.2">
      <c r="A49" s="154"/>
      <c r="B49" s="154"/>
      <c r="C49" s="154"/>
      <c r="D49" s="154"/>
    </row>
    <row r="50" spans="1:4" ht="71.25" customHeight="1" x14ac:dyDescent="0.2">
      <c r="A50" s="143" t="s">
        <v>68</v>
      </c>
      <c r="B50" s="143" t="s">
        <v>69</v>
      </c>
      <c r="C50" s="144" t="s">
        <v>70</v>
      </c>
      <c r="D50" s="145" t="s">
        <v>71</v>
      </c>
    </row>
    <row r="51" spans="1:4" ht="29.25" customHeight="1" x14ac:dyDescent="0.2">
      <c r="A51" s="146" t="s">
        <v>72</v>
      </c>
      <c r="B51" s="146" t="s">
        <v>73</v>
      </c>
      <c r="C51" s="146" t="s">
        <v>74</v>
      </c>
      <c r="D51" s="146" t="s">
        <v>75</v>
      </c>
    </row>
    <row r="52" spans="1:4" ht="12" customHeight="1" x14ac:dyDescent="0.2">
      <c r="A52" s="154" t="s">
        <v>50</v>
      </c>
      <c r="B52" s="154" t="s">
        <v>50</v>
      </c>
      <c r="C52" s="154"/>
      <c r="D52" s="154"/>
    </row>
    <row r="53" spans="1:4" ht="24.75" customHeight="1" x14ac:dyDescent="0.2">
      <c r="A53" s="147">
        <f>'Costing Model'!L8</f>
        <v>823365</v>
      </c>
      <c r="B53" s="147">
        <f>'Costing Model'!L22</f>
        <v>971685</v>
      </c>
      <c r="C53" s="147">
        <f>'Costing Model'!L37</f>
        <v>1178568</v>
      </c>
      <c r="D53" s="147">
        <f>'Costing Model'!L52</f>
        <v>1529217</v>
      </c>
    </row>
    <row r="54" spans="1:4" ht="24.75" customHeight="1" x14ac:dyDescent="0.2">
      <c r="A54" s="148">
        <f>'Costing Model'!L9</f>
        <v>835713</v>
      </c>
      <c r="B54" s="148">
        <f>'Costing Model'!L23</f>
        <v>986259</v>
      </c>
      <c r="C54" s="148">
        <f>'Costing Model'!L38</f>
        <v>1196247</v>
      </c>
      <c r="D54" s="148">
        <f>'Costing Model'!L53</f>
        <v>1552158</v>
      </c>
    </row>
    <row r="55" spans="1:4" ht="24.75" customHeight="1" x14ac:dyDescent="0.2">
      <c r="A55" s="148">
        <f>'Costing Model'!L10</f>
        <v>848250</v>
      </c>
      <c r="B55" s="148">
        <f>'Costing Model'!L24</f>
        <v>1001052</v>
      </c>
      <c r="C55" s="148">
        <f>'Costing Model'!L39</f>
        <v>1214190</v>
      </c>
      <c r="D55" s="148">
        <f>'Costing Model'!L54</f>
        <v>1575438</v>
      </c>
    </row>
    <row r="56" spans="1:4" ht="24.75" customHeight="1" x14ac:dyDescent="0.2">
      <c r="A56" s="148">
        <f>'Costing Model'!L11</f>
        <v>860973</v>
      </c>
      <c r="B56" s="148">
        <f>'Costing Model'!L25</f>
        <v>1016067</v>
      </c>
      <c r="C56" s="148">
        <f>'Costing Model'!L40</f>
        <v>1232403</v>
      </c>
      <c r="D56" s="148">
        <f>'Costing Model'!L55</f>
        <v>1599069</v>
      </c>
    </row>
    <row r="57" spans="1:4" ht="24.75" customHeight="1" x14ac:dyDescent="0.2">
      <c r="A57" s="148">
        <f>'Costing Model'!L12</f>
        <v>873888</v>
      </c>
      <c r="B57" s="148">
        <f>'Costing Model'!L26</f>
        <v>1031310</v>
      </c>
      <c r="C57" s="148">
        <f>'Costing Model'!L41</f>
        <v>1250889</v>
      </c>
      <c r="D57" s="148">
        <f>'Costing Model'!L56</f>
        <v>1623057</v>
      </c>
    </row>
    <row r="58" spans="1:4" ht="24.75" customHeight="1" x14ac:dyDescent="0.2">
      <c r="A58" s="148">
        <f>'Costing Model'!L13</f>
        <v>886998</v>
      </c>
      <c r="B58" s="148">
        <f>'Costing Model'!L27</f>
        <v>1046778</v>
      </c>
      <c r="C58" s="148">
        <f>'Costing Model'!L42</f>
        <v>1269654</v>
      </c>
      <c r="D58" s="148">
        <f>'Costing Model'!L57</f>
        <v>1647402</v>
      </c>
    </row>
    <row r="59" spans="1:4" ht="24.75" customHeight="1" x14ac:dyDescent="0.2">
      <c r="A59" s="148">
        <f>'Costing Model'!L14</f>
        <v>900303</v>
      </c>
      <c r="B59" s="148">
        <f>'Costing Model'!L28</f>
        <v>1062483</v>
      </c>
      <c r="C59" s="148">
        <f>'Costing Model'!L43</f>
        <v>1288698</v>
      </c>
      <c r="D59" s="148">
        <f>'Costing Model'!L58</f>
        <v>1672113</v>
      </c>
    </row>
    <row r="60" spans="1:4" ht="24.75" customHeight="1" x14ac:dyDescent="0.2">
      <c r="A60" s="148">
        <f>'Costing Model'!L15</f>
        <v>913809</v>
      </c>
      <c r="B60" s="148">
        <f>'Costing Model'!L29</f>
        <v>1078419</v>
      </c>
      <c r="C60" s="148">
        <f>'Costing Model'!L44</f>
        <v>1308027</v>
      </c>
      <c r="D60" s="148">
        <f>'Costing Model'!L59</f>
        <v>1697193</v>
      </c>
    </row>
    <row r="61" spans="1:4" ht="24.75" customHeight="1" x14ac:dyDescent="0.2">
      <c r="A61" s="149">
        <f>'Costing Model'!L16</f>
        <v>927513</v>
      </c>
      <c r="B61" s="149">
        <f>'Costing Model'!L30</f>
        <v>1094592</v>
      </c>
      <c r="C61" s="150">
        <f>'Costing Model'!L45</f>
        <v>1327647</v>
      </c>
      <c r="D61" s="150">
        <f>'Costing Model'!L60</f>
        <v>1722651</v>
      </c>
    </row>
    <row r="62" spans="1:4" ht="24.75" customHeight="1" x14ac:dyDescent="0.2">
      <c r="A62" s="151">
        <f>'Costing Model'!L17</f>
        <v>941424</v>
      </c>
      <c r="B62" s="151">
        <f>'Costing Model'!L31</f>
        <v>1111014</v>
      </c>
      <c r="C62" s="152"/>
      <c r="D62" s="152"/>
    </row>
    <row r="63" spans="1:4" ht="24.75" customHeight="1" x14ac:dyDescent="0.2">
      <c r="A63" s="148">
        <f>'Costing Model'!L18</f>
        <v>955548</v>
      </c>
      <c r="B63" s="148">
        <f>'Costing Model'!L32</f>
        <v>1127679</v>
      </c>
      <c r="C63" s="152"/>
      <c r="D63" s="152"/>
    </row>
    <row r="64" spans="1:4" ht="24.75" customHeight="1" x14ac:dyDescent="0.2">
      <c r="A64" s="148">
        <f>'Costing Model'!L19</f>
        <v>969879</v>
      </c>
      <c r="B64" s="148">
        <f>'Costing Model'!L33</f>
        <v>1144593</v>
      </c>
      <c r="C64" s="152"/>
      <c r="D64" s="152"/>
    </row>
    <row r="65" spans="1:4" ht="24.75" customHeight="1" x14ac:dyDescent="0.2">
      <c r="A65" s="160"/>
      <c r="B65" s="150">
        <f>'Costing Model'!L34</f>
        <v>1161762</v>
      </c>
      <c r="C65" s="152"/>
      <c r="D65" s="152"/>
    </row>
    <row r="66" spans="1:4" ht="24.75" customHeight="1" x14ac:dyDescent="0.2">
      <c r="A66" s="152"/>
      <c r="B66" s="152"/>
      <c r="C66" s="152"/>
      <c r="D66" s="152"/>
    </row>
    <row r="67" spans="1:4" ht="12" customHeight="1" x14ac:dyDescent="0.2">
      <c r="A67" s="153"/>
      <c r="B67" s="153"/>
      <c r="C67" s="153"/>
      <c r="D67" s="153"/>
    </row>
    <row r="68" spans="1:4" ht="9.75" customHeight="1" x14ac:dyDescent="0.2">
      <c r="A68" s="153"/>
      <c r="B68" s="153"/>
      <c r="C68" s="153"/>
      <c r="D68" s="153"/>
    </row>
    <row r="69" spans="1:4" ht="22.5" customHeight="1" x14ac:dyDescent="0.2">
      <c r="A69" s="259" t="s">
        <v>78</v>
      </c>
      <c r="B69" s="260"/>
      <c r="C69" s="260"/>
      <c r="D69" s="260"/>
    </row>
    <row r="70" spans="1:4" ht="12" customHeight="1" x14ac:dyDescent="0.2">
      <c r="A70" s="154"/>
      <c r="B70" s="154"/>
      <c r="C70" s="154"/>
      <c r="D70" s="154"/>
    </row>
    <row r="71" spans="1:4" ht="68.25" customHeight="1" x14ac:dyDescent="0.2">
      <c r="A71" s="143" t="s">
        <v>68</v>
      </c>
      <c r="B71" s="143" t="s">
        <v>69</v>
      </c>
      <c r="C71" s="144" t="s">
        <v>70</v>
      </c>
      <c r="D71" s="145" t="s">
        <v>71</v>
      </c>
    </row>
    <row r="72" spans="1:4" ht="30.75" customHeight="1" x14ac:dyDescent="0.2">
      <c r="A72" s="146" t="s">
        <v>72</v>
      </c>
      <c r="B72" s="146" t="s">
        <v>73</v>
      </c>
      <c r="C72" s="146" t="s">
        <v>74</v>
      </c>
      <c r="D72" s="146" t="s">
        <v>75</v>
      </c>
    </row>
    <row r="73" spans="1:4" ht="12" customHeight="1" x14ac:dyDescent="0.2">
      <c r="A73" s="154" t="s">
        <v>50</v>
      </c>
      <c r="B73" s="154" t="s">
        <v>50</v>
      </c>
      <c r="C73" s="154"/>
      <c r="D73" s="154"/>
    </row>
    <row r="74" spans="1:4" ht="24.75" customHeight="1" x14ac:dyDescent="0.2">
      <c r="A74" s="155">
        <f>'Costing Model'!O8</f>
        <v>988038</v>
      </c>
      <c r="B74" s="147">
        <f>'Costing Model'!O22</f>
        <v>1166022</v>
      </c>
      <c r="C74" s="161">
        <f>'Costing Model'!O37</f>
        <v>1414284</v>
      </c>
      <c r="D74" s="147">
        <f>'Costing Model'!O52</f>
        <v>1835061</v>
      </c>
    </row>
    <row r="75" spans="1:4" ht="24.75" customHeight="1" x14ac:dyDescent="0.2">
      <c r="A75" s="156">
        <f>'Costing Model'!O9</f>
        <v>1002858</v>
      </c>
      <c r="B75" s="148">
        <f>'Costing Model'!O23</f>
        <v>1183512</v>
      </c>
      <c r="C75" s="162">
        <f>'Costing Model'!O38</f>
        <v>1435497</v>
      </c>
      <c r="D75" s="148">
        <f>'Costing Model'!O53</f>
        <v>1862589</v>
      </c>
    </row>
    <row r="76" spans="1:4" ht="24.75" customHeight="1" x14ac:dyDescent="0.2">
      <c r="A76" s="156">
        <f>'Costing Model'!O10</f>
        <v>1017900</v>
      </c>
      <c r="B76" s="148">
        <f>'Costing Model'!O24</f>
        <v>1201263</v>
      </c>
      <c r="C76" s="162">
        <f>'Costing Model'!O39</f>
        <v>1457028</v>
      </c>
      <c r="D76" s="148">
        <f>'Costing Model'!O54</f>
        <v>1890528</v>
      </c>
    </row>
    <row r="77" spans="1:4" ht="24.75" customHeight="1" x14ac:dyDescent="0.2">
      <c r="A77" s="156">
        <f>'Costing Model'!O11</f>
        <v>1033170</v>
      </c>
      <c r="B77" s="148">
        <f>'Costing Model'!O25</f>
        <v>1219281</v>
      </c>
      <c r="C77" s="162">
        <f>'Costing Model'!O40</f>
        <v>1478886</v>
      </c>
      <c r="D77" s="148">
        <f>'Costing Model'!O55</f>
        <v>1918884</v>
      </c>
    </row>
    <row r="78" spans="1:4" ht="24.75" customHeight="1" x14ac:dyDescent="0.2">
      <c r="A78" s="156">
        <f>'Costing Model'!O12</f>
        <v>1048665</v>
      </c>
      <c r="B78" s="148">
        <f>'Costing Model'!O26</f>
        <v>1237572</v>
      </c>
      <c r="C78" s="162">
        <f>'Costing Model'!O41</f>
        <v>1501068</v>
      </c>
      <c r="D78" s="148">
        <f>'Costing Model'!O56</f>
        <v>1947669</v>
      </c>
    </row>
    <row r="79" spans="1:4" ht="24.75" customHeight="1" x14ac:dyDescent="0.2">
      <c r="A79" s="156">
        <f>'Costing Model'!O13</f>
        <v>1064397</v>
      </c>
      <c r="B79" s="148">
        <f>'Costing Model'!O27</f>
        <v>1256136</v>
      </c>
      <c r="C79" s="162">
        <f>'Costing Model'!O42</f>
        <v>1523583</v>
      </c>
      <c r="D79" s="148">
        <f>'Costing Model'!O57</f>
        <v>1976883</v>
      </c>
    </row>
    <row r="80" spans="1:4" ht="24.75" customHeight="1" x14ac:dyDescent="0.2">
      <c r="A80" s="156">
        <f>'Costing Model'!O14</f>
        <v>1080363</v>
      </c>
      <c r="B80" s="148">
        <f>'Costing Model'!O28</f>
        <v>1274982</v>
      </c>
      <c r="C80" s="162">
        <f>'Costing Model'!O43</f>
        <v>1546440</v>
      </c>
      <c r="D80" s="148">
        <f>'Costing Model'!O58</f>
        <v>2006538</v>
      </c>
    </row>
    <row r="81" spans="1:4" ht="24.75" customHeight="1" x14ac:dyDescent="0.2">
      <c r="A81" s="156">
        <f>'Costing Model'!O15</f>
        <v>1096569</v>
      </c>
      <c r="B81" s="148">
        <f>'Costing Model'!O29</f>
        <v>1294101</v>
      </c>
      <c r="C81" s="162">
        <f>'Costing Model'!O44</f>
        <v>1569633</v>
      </c>
      <c r="D81" s="148">
        <f>'Costing Model'!O59</f>
        <v>2036634</v>
      </c>
    </row>
    <row r="82" spans="1:4" ht="24.75" customHeight="1" x14ac:dyDescent="0.2">
      <c r="A82" s="157">
        <f>'Costing Model'!O16</f>
        <v>1113015</v>
      </c>
      <c r="B82" s="149">
        <f>'Costing Model'!O30</f>
        <v>1313511</v>
      </c>
      <c r="C82" s="159">
        <f>'Costing Model'!O45</f>
        <v>1593177</v>
      </c>
      <c r="D82" s="150">
        <f>'Costing Model'!O60</f>
        <v>2067180</v>
      </c>
    </row>
    <row r="83" spans="1:4" ht="24.75" customHeight="1" x14ac:dyDescent="0.2">
      <c r="A83" s="158">
        <f>'Costing Model'!O17</f>
        <v>1129710</v>
      </c>
      <c r="B83" s="151">
        <f>'Costing Model'!O31</f>
        <v>1333218</v>
      </c>
      <c r="C83" s="152"/>
      <c r="D83" s="152"/>
    </row>
    <row r="84" spans="1:4" ht="24.75" customHeight="1" x14ac:dyDescent="0.2">
      <c r="A84" s="156">
        <f>'Costing Model'!O18</f>
        <v>1146657</v>
      </c>
      <c r="B84" s="148">
        <f>'Costing Model'!O32</f>
        <v>1353213</v>
      </c>
      <c r="C84" s="152"/>
      <c r="D84" s="152"/>
    </row>
    <row r="85" spans="1:4" ht="24.75" customHeight="1" x14ac:dyDescent="0.2">
      <c r="A85" s="156">
        <f>'Costing Model'!O19</f>
        <v>1163856</v>
      </c>
      <c r="B85" s="148">
        <f>'Costing Model'!O33</f>
        <v>1373514</v>
      </c>
      <c r="C85" s="152"/>
      <c r="D85" s="152"/>
    </row>
    <row r="86" spans="1:4" ht="24.75" customHeight="1" x14ac:dyDescent="0.2">
      <c r="A86" s="159"/>
      <c r="B86" s="150">
        <f>'Costing Model'!O34</f>
        <v>1394115</v>
      </c>
      <c r="C86" s="152"/>
      <c r="D86" s="152"/>
    </row>
    <row r="87" spans="1:4" ht="24.75" customHeight="1" x14ac:dyDescent="0.2">
      <c r="A87" s="152"/>
      <c r="B87" s="152"/>
      <c r="C87" s="152"/>
      <c r="D87" s="152"/>
    </row>
    <row r="88" spans="1:4" ht="12" customHeight="1" x14ac:dyDescent="0.25">
      <c r="A88" s="107"/>
      <c r="B88" s="107"/>
      <c r="C88" s="107"/>
      <c r="D88" s="107"/>
    </row>
    <row r="89" spans="1:4" ht="12" customHeight="1" x14ac:dyDescent="0.25">
      <c r="A89" s="107"/>
      <c r="B89" s="107"/>
      <c r="C89" s="107"/>
      <c r="D89" s="107"/>
    </row>
    <row r="90" spans="1:4" ht="12" customHeight="1" x14ac:dyDescent="0.2"/>
    <row r="91" spans="1:4" ht="12" customHeight="1" x14ac:dyDescent="0.2"/>
    <row r="92" spans="1:4" ht="12" customHeight="1" x14ac:dyDescent="0.2"/>
    <row r="93" spans="1:4" ht="12" customHeight="1" x14ac:dyDescent="0.2"/>
    <row r="94" spans="1:4" ht="12" customHeight="1" x14ac:dyDescent="0.2"/>
    <row r="95" spans="1:4" ht="12" customHeight="1" x14ac:dyDescent="0.2"/>
    <row r="96" spans="1:4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sheetProtection algorithmName="SHA-512" hashValue="Ph5rIK2UjOAchClbDwgOQlBpKpU/82gf+lo4qmhLor5X+eZDMavq6syAj15+sh7NibzCkAuzPcv0SFUaWxQ3bw==" saltValue="xC/yjjAML056aUP9KsncdA==" spinCount="100000" sheet="1" objects="1" scenarios="1" formatCells="0" formatColumns="0" formatRows="0" insertColumns="0" insertRows="0" deleteColumns="0" deleteRows="0"/>
  <mergeCells count="7">
    <mergeCell ref="A48:D48"/>
    <mergeCell ref="A69:D69"/>
    <mergeCell ref="A1:D1"/>
    <mergeCell ref="A3:D3"/>
    <mergeCell ref="A5:D5"/>
    <mergeCell ref="A25:D25"/>
    <mergeCell ref="A27:D27"/>
  </mergeCells>
  <pageMargins left="0.74803149606299213" right="0.74803149606299213" top="0.78740157480314965" bottom="0.78740157480314965" header="0" footer="0"/>
  <pageSetup orientation="portrait"/>
  <headerFooter>
    <oddHeader>&amp;C&amp;P</oddHeader>
  </headerFooter>
  <rowBreaks count="1" manualBreakCount="1">
    <brk id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C12" sqref="C12"/>
    </sheetView>
  </sheetViews>
  <sheetFormatPr defaultColWidth="12.5703125" defaultRowHeight="15" customHeight="1" x14ac:dyDescent="0.2"/>
  <cols>
    <col min="1" max="1" width="21.7109375" customWidth="1"/>
    <col min="2" max="2" width="4.28515625" customWidth="1"/>
    <col min="3" max="3" width="32.28515625" customWidth="1"/>
    <col min="4" max="4" width="34" customWidth="1"/>
    <col min="5" max="5" width="9.42578125" hidden="1" customWidth="1"/>
    <col min="6" max="6" width="3.140625" hidden="1" customWidth="1"/>
    <col min="7" max="7" width="9.42578125" hidden="1" customWidth="1"/>
    <col min="8" max="8" width="14.85546875" hidden="1" customWidth="1"/>
    <col min="9" max="26" width="8.5703125" customWidth="1"/>
  </cols>
  <sheetData>
    <row r="1" spans="1:26" ht="12.75" customHeight="1" x14ac:dyDescent="0.2">
      <c r="A1" s="261" t="s">
        <v>112</v>
      </c>
      <c r="B1" s="262"/>
      <c r="C1" s="262"/>
      <c r="D1" s="262"/>
      <c r="E1" s="163"/>
      <c r="H1" s="20"/>
    </row>
    <row r="2" spans="1:26" ht="12" customHeight="1" x14ac:dyDescent="0.2">
      <c r="A2" s="164"/>
      <c r="B2" s="164"/>
      <c r="C2" s="164"/>
      <c r="D2" s="164"/>
      <c r="E2" s="163"/>
      <c r="H2" s="20"/>
    </row>
    <row r="3" spans="1:26" ht="24" customHeight="1" x14ac:dyDescent="0.2">
      <c r="A3" s="303" t="s">
        <v>79</v>
      </c>
      <c r="B3" s="260"/>
      <c r="C3" s="260"/>
      <c r="D3" s="260"/>
      <c r="E3" s="165"/>
      <c r="H3" s="20"/>
    </row>
    <row r="4" spans="1:26" ht="6.75" customHeight="1" x14ac:dyDescent="0.2">
      <c r="E4" s="10"/>
      <c r="H4" s="20"/>
    </row>
    <row r="5" spans="1:26" ht="21" customHeight="1" x14ac:dyDescent="0.2">
      <c r="A5" s="304" t="s">
        <v>80</v>
      </c>
      <c r="B5" s="260"/>
      <c r="C5" s="260"/>
      <c r="D5" s="260"/>
      <c r="E5" s="167"/>
      <c r="H5" s="20"/>
    </row>
    <row r="6" spans="1:26" ht="9" customHeight="1" x14ac:dyDescent="0.2">
      <c r="A6" s="166"/>
      <c r="B6" s="166"/>
      <c r="C6" s="166"/>
      <c r="D6" s="166"/>
      <c r="E6" s="167"/>
      <c r="H6" s="20"/>
    </row>
    <row r="7" spans="1:26" ht="22.5" customHeight="1" x14ac:dyDescent="0.2">
      <c r="A7" s="305" t="s">
        <v>81</v>
      </c>
      <c r="B7" s="260"/>
      <c r="C7" s="260"/>
      <c r="D7" s="260"/>
      <c r="E7" s="167"/>
      <c r="H7" s="20"/>
    </row>
    <row r="8" spans="1:26" ht="6.75" customHeight="1" x14ac:dyDescent="0.2">
      <c r="A8" s="166"/>
      <c r="B8" s="166"/>
      <c r="C8" s="166"/>
      <c r="D8" s="166"/>
      <c r="E8" s="167"/>
      <c r="H8" s="20"/>
    </row>
    <row r="9" spans="1:26" ht="36.75" customHeight="1" x14ac:dyDescent="0.2">
      <c r="A9" s="306" t="s">
        <v>82</v>
      </c>
      <c r="B9" s="307"/>
      <c r="C9" s="168" t="s">
        <v>83</v>
      </c>
      <c r="D9" s="169" t="s">
        <v>84</v>
      </c>
      <c r="E9" s="10"/>
      <c r="G9" s="170" t="s">
        <v>85</v>
      </c>
      <c r="H9" s="20"/>
    </row>
    <row r="10" spans="1:26" ht="19.5" customHeight="1" x14ac:dyDescent="0.2">
      <c r="A10" s="308"/>
      <c r="B10" s="309"/>
      <c r="C10" s="171" t="s">
        <v>109</v>
      </c>
      <c r="D10" s="172" t="s">
        <v>110</v>
      </c>
      <c r="E10" s="10"/>
      <c r="G10" s="170"/>
      <c r="H10" s="20"/>
    </row>
    <row r="11" spans="1:26" ht="9.75" customHeight="1" x14ac:dyDescent="0.2">
      <c r="A11" s="173"/>
      <c r="B11" s="173"/>
      <c r="C11" s="174"/>
      <c r="D11" s="174"/>
      <c r="E11" s="10"/>
      <c r="H11" s="20"/>
    </row>
    <row r="12" spans="1:26" ht="21" customHeight="1" x14ac:dyDescent="0.2">
      <c r="A12" s="175" t="s">
        <v>52</v>
      </c>
      <c r="B12" s="176"/>
      <c r="C12" s="177">
        <f>'Costing Model'!E8</f>
        <v>1266714</v>
      </c>
      <c r="D12" s="178">
        <f>'Costing Model'!F8</f>
        <v>1317384</v>
      </c>
      <c r="E12" s="179"/>
      <c r="F12" s="180"/>
      <c r="G12" s="181">
        <f t="shared" ref="G12:G23" si="0">(D12-H12)/H12</f>
        <v>8.2641368020354627E-2</v>
      </c>
      <c r="H12" s="182">
        <f>'Costing Model'!D8</f>
        <v>1216824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21" customHeight="1" x14ac:dyDescent="0.2">
      <c r="A13" s="183" t="s">
        <v>72</v>
      </c>
      <c r="B13" s="184"/>
      <c r="C13" s="177">
        <f>'Costing Model'!E9</f>
        <v>1285713</v>
      </c>
      <c r="D13" s="186">
        <f>'Costing Model'!F9</f>
        <v>1337142</v>
      </c>
      <c r="E13" s="179">
        <f t="shared" ref="E13:E23" si="1">D13/D12-1</f>
        <v>1.499790493887887E-2</v>
      </c>
      <c r="F13" s="180"/>
      <c r="G13" s="181">
        <f t="shared" si="0"/>
        <v>8.2639133340711129E-2</v>
      </c>
      <c r="H13" s="182">
        <f>'Costing Model'!D9</f>
        <v>1235076.3599999999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1" customHeight="1" x14ac:dyDescent="0.2">
      <c r="A14" s="183" t="s">
        <v>50</v>
      </c>
      <c r="B14" s="187"/>
      <c r="C14" s="177">
        <f>'Costing Model'!E10</f>
        <v>1305000</v>
      </c>
      <c r="D14" s="186">
        <f>'Costing Model'!F10</f>
        <v>1357200</v>
      </c>
      <c r="E14" s="179">
        <f t="shared" si="1"/>
        <v>1.5000650641442625E-2</v>
      </c>
      <c r="F14" s="180"/>
      <c r="G14" s="181">
        <f t="shared" si="0"/>
        <v>8.2639827340600616E-2</v>
      </c>
      <c r="H14" s="182">
        <f>'Costing Model'!D10</f>
        <v>1253602.5053999997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1" customHeight="1" x14ac:dyDescent="0.2">
      <c r="A15" s="188"/>
      <c r="B15" s="187"/>
      <c r="C15" s="177">
        <f>'Costing Model'!E11</f>
        <v>1324575</v>
      </c>
      <c r="D15" s="186">
        <f>'Costing Model'!F11</f>
        <v>1377558</v>
      </c>
      <c r="E15" s="179">
        <f t="shared" si="1"/>
        <v>1.4999999999999902E-2</v>
      </c>
      <c r="F15" s="180"/>
      <c r="G15" s="181">
        <f t="shared" si="0"/>
        <v>8.2639827340600797E-2</v>
      </c>
      <c r="H15" s="182">
        <f>'Costing Model'!D11</f>
        <v>1272406.5429809995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1" customHeight="1" x14ac:dyDescent="0.2">
      <c r="A16" s="188"/>
      <c r="B16" s="187"/>
      <c r="C16" s="177">
        <f>'Costing Model'!E12</f>
        <v>1344441</v>
      </c>
      <c r="D16" s="186">
        <f>'Costing Model'!F12</f>
        <v>1398219</v>
      </c>
      <c r="E16" s="179">
        <f t="shared" si="1"/>
        <v>1.4998279564272465E-2</v>
      </c>
      <c r="F16" s="180"/>
      <c r="G16" s="181">
        <f t="shared" si="0"/>
        <v>8.263799225465103E-2</v>
      </c>
      <c r="H16" s="182">
        <f>'Costing Model'!D12</f>
        <v>1291492.6411257144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1" customHeight="1" x14ac:dyDescent="0.2">
      <c r="A17" s="188"/>
      <c r="B17" s="187"/>
      <c r="C17" s="177">
        <f>'Costing Model'!E13</f>
        <v>1364610</v>
      </c>
      <c r="D17" s="186">
        <f>'Costing Model'!F13</f>
        <v>1419195</v>
      </c>
      <c r="E17" s="179">
        <f t="shared" si="1"/>
        <v>1.5001941755905301E-2</v>
      </c>
      <c r="F17" s="180"/>
      <c r="G17" s="181">
        <f t="shared" si="0"/>
        <v>8.2640063406094061E-2</v>
      </c>
      <c r="H17" s="182">
        <f>'Costing Model'!D13</f>
        <v>1310865.0307426001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21" customHeight="1" x14ac:dyDescent="0.2">
      <c r="A18" s="188"/>
      <c r="B18" s="187"/>
      <c r="C18" s="177">
        <f>'Costing Model'!E14</f>
        <v>1385079</v>
      </c>
      <c r="D18" s="186">
        <f>'Costing Model'!F14</f>
        <v>1440483</v>
      </c>
      <c r="E18" s="179">
        <f t="shared" si="1"/>
        <v>1.5000052846860346E-2</v>
      </c>
      <c r="F18" s="180"/>
      <c r="G18" s="181">
        <f t="shared" si="0"/>
        <v>8.2640119774693432E-2</v>
      </c>
      <c r="H18" s="182">
        <f>'Costing Model'!D14</f>
        <v>1330528.006203739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21" customHeight="1" x14ac:dyDescent="0.2">
      <c r="A19" s="188"/>
      <c r="B19" s="187"/>
      <c r="C19" s="177">
        <f>'Costing Model'!E15</f>
        <v>1405857</v>
      </c>
      <c r="D19" s="186">
        <f>'Costing Model'!F15</f>
        <v>1462092</v>
      </c>
      <c r="E19" s="179">
        <f t="shared" si="1"/>
        <v>1.5001218341347933E-2</v>
      </c>
      <c r="F19" s="180"/>
      <c r="G19" s="181">
        <f t="shared" si="0"/>
        <v>8.2641419306932792E-2</v>
      </c>
      <c r="H19" s="182">
        <f>'Costing Model'!D15</f>
        <v>1350485.926296795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21" customHeight="1" x14ac:dyDescent="0.2">
      <c r="A20" s="188"/>
      <c r="B20" s="187"/>
      <c r="C20" s="177">
        <f>'Costing Model'!E16</f>
        <v>1426941</v>
      </c>
      <c r="D20" s="186">
        <f>'Costing Model'!F16</f>
        <v>1484019</v>
      </c>
      <c r="E20" s="179">
        <f t="shared" si="1"/>
        <v>1.4997004292479632E-2</v>
      </c>
      <c r="F20" s="180"/>
      <c r="G20" s="181">
        <f t="shared" si="0"/>
        <v>8.2638223960093793E-2</v>
      </c>
      <c r="H20" s="182">
        <f>'Costing Model'!D16</f>
        <v>1370743.2151912467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21" customHeight="1" x14ac:dyDescent="0.2">
      <c r="A21" s="188"/>
      <c r="B21" s="187"/>
      <c r="C21" s="177">
        <f>'Costing Model'!E17</f>
        <v>1448346</v>
      </c>
      <c r="D21" s="186">
        <f>'Costing Model'!F17</f>
        <v>1506279</v>
      </c>
      <c r="E21" s="179">
        <f t="shared" si="1"/>
        <v>1.4999807953941291E-2</v>
      </c>
      <c r="F21" s="180"/>
      <c r="G21" s="181">
        <f t="shared" si="0"/>
        <v>8.2638019116346176E-2</v>
      </c>
      <c r="H21" s="182">
        <f>'Costing Model'!D17</f>
        <v>1391304.3634191153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21" customHeight="1" x14ac:dyDescent="0.2">
      <c r="A22" s="188"/>
      <c r="B22" s="187"/>
      <c r="C22" s="177">
        <f>'Costing Model'!E18</f>
        <v>1470072</v>
      </c>
      <c r="D22" s="186">
        <f>'Costing Model'!F18</f>
        <v>1528875</v>
      </c>
      <c r="E22" s="179">
        <f t="shared" si="1"/>
        <v>1.5001204956053948E-2</v>
      </c>
      <c r="F22" s="180"/>
      <c r="G22" s="181">
        <f t="shared" si="0"/>
        <v>8.2639304368794991E-2</v>
      </c>
      <c r="H22" s="182">
        <f>'Costing Model'!D18</f>
        <v>1412173.9288704018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21" customHeight="1" x14ac:dyDescent="0.2">
      <c r="A23" s="188"/>
      <c r="B23" s="187"/>
      <c r="C23" s="177">
        <f>'Costing Model'!E19</f>
        <v>1492122</v>
      </c>
      <c r="D23" s="186">
        <f>'Costing Model'!F19</f>
        <v>1551807</v>
      </c>
      <c r="E23" s="179">
        <f t="shared" si="1"/>
        <v>1.4999264164827109E-2</v>
      </c>
      <c r="F23" s="180"/>
      <c r="G23" s="181">
        <f t="shared" si="0"/>
        <v>8.2638519497780658E-2</v>
      </c>
      <c r="H23" s="182">
        <f>'Costing Model'!D19</f>
        <v>1433356.5378034576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2" customHeight="1" x14ac:dyDescent="0.2">
      <c r="A24" s="189"/>
      <c r="B24" s="190"/>
      <c r="C24" s="191"/>
      <c r="D24" s="192"/>
      <c r="E24" s="179"/>
      <c r="F24" s="180"/>
      <c r="G24" s="181"/>
      <c r="H24" s="182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21" customHeight="1" x14ac:dyDescent="0.2">
      <c r="A25" s="193" t="s">
        <v>54</v>
      </c>
      <c r="B25" s="194"/>
      <c r="C25" s="195">
        <f>'Costing Model'!E22</f>
        <v>1494900</v>
      </c>
      <c r="D25" s="196">
        <f>'Costing Model'!F22</f>
        <v>1554696</v>
      </c>
      <c r="E25" s="179"/>
      <c r="F25" s="180"/>
      <c r="G25" s="181">
        <f t="shared" ref="G25:G37" si="2">(D25-H25)/H25</f>
        <v>8.2640795196730968E-2</v>
      </c>
      <c r="H25" s="182">
        <f>'Costing Model'!D22</f>
        <v>1436022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21" customHeight="1" x14ac:dyDescent="0.2">
      <c r="A26" s="197" t="s">
        <v>73</v>
      </c>
      <c r="B26" s="184"/>
      <c r="C26" s="195">
        <f>'Costing Model'!E23</f>
        <v>1517322</v>
      </c>
      <c r="D26" s="198">
        <f>'Costing Model'!F23</f>
        <v>1578015</v>
      </c>
      <c r="E26" s="179">
        <f t="shared" ref="E26:E37" si="3">D26/D25-1</f>
        <v>1.49990737739083E-2</v>
      </c>
      <c r="F26" s="180"/>
      <c r="G26" s="181">
        <f t="shared" si="2"/>
        <v>8.2639807245841884E-2</v>
      </c>
      <c r="H26" s="182">
        <f>'Costing Model'!D23</f>
        <v>1457562.3299999998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21" customHeight="1" x14ac:dyDescent="0.2">
      <c r="A27" s="197"/>
      <c r="B27" s="184"/>
      <c r="C27" s="195">
        <f>'Costing Model'!E24</f>
        <v>1540083</v>
      </c>
      <c r="D27" s="198">
        <f>'Costing Model'!F24</f>
        <v>1601685</v>
      </c>
      <c r="E27" s="179">
        <f t="shared" si="3"/>
        <v>1.4999857415804119E-2</v>
      </c>
      <c r="F27" s="180"/>
      <c r="G27" s="181">
        <f t="shared" si="2"/>
        <v>8.263965515980605E-2</v>
      </c>
      <c r="H27" s="182">
        <f>'Costing Model'!D24</f>
        <v>1479425.7649499997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21" customHeight="1" x14ac:dyDescent="0.2">
      <c r="A28" s="199"/>
      <c r="B28" s="187"/>
      <c r="C28" s="195">
        <f>'Costing Model'!E25</f>
        <v>1563183</v>
      </c>
      <c r="D28" s="198">
        <f>'Costing Model'!F25</f>
        <v>1625709</v>
      </c>
      <c r="E28" s="179">
        <f t="shared" si="3"/>
        <v>1.4999203963326213E-2</v>
      </c>
      <c r="F28" s="180"/>
      <c r="G28" s="181">
        <f t="shared" si="2"/>
        <v>8.2638806075205046E-2</v>
      </c>
      <c r="H28" s="182">
        <f>'Costing Model'!D25</f>
        <v>1501617.1514242496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21" customHeight="1" x14ac:dyDescent="0.2">
      <c r="A29" s="199"/>
      <c r="B29" s="187"/>
      <c r="C29" s="195">
        <f>'Costing Model'!E26</f>
        <v>1586631</v>
      </c>
      <c r="D29" s="198">
        <f>'Costing Model'!F26</f>
        <v>1650096</v>
      </c>
      <c r="E29" s="179">
        <f t="shared" si="3"/>
        <v>1.5000839633661389E-2</v>
      </c>
      <c r="F29" s="180"/>
      <c r="G29" s="181">
        <f t="shared" si="2"/>
        <v>8.2639701661396933E-2</v>
      </c>
      <c r="H29" s="182">
        <f>'Costing Model'!D26</f>
        <v>1524141.4086956133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21" customHeight="1" x14ac:dyDescent="0.2">
      <c r="A30" s="199"/>
      <c r="B30" s="187"/>
      <c r="C30" s="195">
        <f>'Costing Model'!E27</f>
        <v>1610430</v>
      </c>
      <c r="D30" s="198">
        <f>'Costing Model'!F27</f>
        <v>1674846</v>
      </c>
      <c r="E30" s="179">
        <f t="shared" si="3"/>
        <v>1.4999127323501282E-2</v>
      </c>
      <c r="F30" s="180"/>
      <c r="G30" s="181">
        <f t="shared" si="2"/>
        <v>8.2638770829648892E-2</v>
      </c>
      <c r="H30" s="182">
        <f>'Costing Model'!D27</f>
        <v>1547003.5298260474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21" customHeight="1" x14ac:dyDescent="0.2">
      <c r="A31" s="199"/>
      <c r="B31" s="187"/>
      <c r="C31" s="195">
        <f>'Costing Model'!E28</f>
        <v>1634589</v>
      </c>
      <c r="D31" s="198">
        <f>'Costing Model'!F28</f>
        <v>1699974</v>
      </c>
      <c r="E31" s="179">
        <f t="shared" si="3"/>
        <v>1.5003170440744951E-2</v>
      </c>
      <c r="F31" s="180"/>
      <c r="G31" s="181">
        <f t="shared" si="2"/>
        <v>8.2642152545975234E-2</v>
      </c>
      <c r="H31" s="182">
        <f>'Costing Model'!D28</f>
        <v>1570208.582773438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21" customHeight="1" x14ac:dyDescent="0.2">
      <c r="A32" s="199"/>
      <c r="B32" s="187"/>
      <c r="C32" s="195">
        <f>'Costing Model'!E29</f>
        <v>1659105</v>
      </c>
      <c r="D32" s="198">
        <f>'Costing Model'!F29</f>
        <v>1725468</v>
      </c>
      <c r="E32" s="179">
        <f t="shared" si="3"/>
        <v>1.4996699949528569E-2</v>
      </c>
      <c r="F32" s="180"/>
      <c r="G32" s="181">
        <f t="shared" si="2"/>
        <v>8.263863257184148E-2</v>
      </c>
      <c r="H32" s="182">
        <f>'Costing Model'!D29</f>
        <v>1593761.7115150394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21" customHeight="1" x14ac:dyDescent="0.2">
      <c r="A33" s="199"/>
      <c r="B33" s="187"/>
      <c r="C33" s="195">
        <f>'Costing Model'!E30</f>
        <v>1683990</v>
      </c>
      <c r="D33" s="198">
        <f>'Costing Model'!F30</f>
        <v>1751349</v>
      </c>
      <c r="E33" s="179">
        <f t="shared" si="3"/>
        <v>1.4999408856032126E-2</v>
      </c>
      <c r="F33" s="180"/>
      <c r="G33" s="181">
        <f t="shared" si="2"/>
        <v>8.2638002034603031E-2</v>
      </c>
      <c r="H33" s="182">
        <f>'Costing Model'!D30</f>
        <v>1617668.137187765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1" customHeight="1" x14ac:dyDescent="0.2">
      <c r="A34" s="199"/>
      <c r="B34" s="187"/>
      <c r="C34" s="195">
        <f>'Costing Model'!E31</f>
        <v>1709253</v>
      </c>
      <c r="D34" s="198">
        <f>'Costing Model'!F31</f>
        <v>1777623</v>
      </c>
      <c r="E34" s="179">
        <f t="shared" si="3"/>
        <v>1.5002149771404794E-2</v>
      </c>
      <c r="F34" s="180"/>
      <c r="G34" s="181">
        <f t="shared" si="2"/>
        <v>8.2640295063389796E-2</v>
      </c>
      <c r="H34" s="182">
        <f>'Costing Model'!D31</f>
        <v>1641933.1592455814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21" customHeight="1" x14ac:dyDescent="0.2">
      <c r="A35" s="199"/>
      <c r="B35" s="187"/>
      <c r="C35" s="195">
        <f>'Costing Model'!E32</f>
        <v>1734888</v>
      </c>
      <c r="D35" s="198">
        <f>'Costing Model'!F32</f>
        <v>1804284</v>
      </c>
      <c r="E35" s="179">
        <f t="shared" si="3"/>
        <v>1.4998118273672256E-2</v>
      </c>
      <c r="F35" s="180"/>
      <c r="G35" s="181">
        <f t="shared" si="2"/>
        <v>8.2638287937531071E-2</v>
      </c>
      <c r="H35" s="182">
        <f>'Costing Model'!D32</f>
        <v>1666562.1566342649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21" customHeight="1" x14ac:dyDescent="0.2">
      <c r="A36" s="199"/>
      <c r="B36" s="187"/>
      <c r="C36" s="195">
        <f>'Costing Model'!E33</f>
        <v>1760913</v>
      </c>
      <c r="D36" s="198">
        <f>'Costing Model'!F33</f>
        <v>1831350</v>
      </c>
      <c r="E36" s="179">
        <f t="shared" si="3"/>
        <v>1.5000964371462588E-2</v>
      </c>
      <c r="F36" s="180"/>
      <c r="G36" s="181">
        <f t="shared" si="2"/>
        <v>8.2639316573461449E-2</v>
      </c>
      <c r="H36" s="182">
        <f>'Costing Model'!D33</f>
        <v>1691560.5889837786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21" customHeight="1" thickBot="1" x14ac:dyDescent="0.25">
      <c r="A37" s="200"/>
      <c r="B37" s="201"/>
      <c r="C37" s="245">
        <f>'Costing Model'!E34</f>
        <v>1787328</v>
      </c>
      <c r="D37" s="202">
        <f>'Costing Model'!F34</f>
        <v>1858821</v>
      </c>
      <c r="E37" s="179">
        <f t="shared" si="3"/>
        <v>1.5000409533950432E-2</v>
      </c>
      <c r="F37" s="180"/>
      <c r="G37" s="181">
        <f t="shared" si="2"/>
        <v>8.2639753398639965E-2</v>
      </c>
      <c r="H37" s="182">
        <f>'Costing Model'!D34</f>
        <v>1716933.9978185352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12" customHeight="1" x14ac:dyDescent="0.2">
      <c r="A38" s="203"/>
      <c r="B38" s="204"/>
      <c r="C38" s="195"/>
      <c r="D38" s="205"/>
      <c r="E38" s="179"/>
      <c r="F38" s="180"/>
      <c r="G38" s="181"/>
      <c r="H38" s="182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12" customHeight="1" x14ac:dyDescent="0.2">
      <c r="A39" s="296"/>
      <c r="B39" s="297"/>
      <c r="C39" s="297"/>
      <c r="D39" s="298"/>
      <c r="E39" s="179"/>
      <c r="F39" s="180"/>
      <c r="G39" s="181"/>
      <c r="H39" s="182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12" customHeight="1" x14ac:dyDescent="0.2">
      <c r="A40" s="206"/>
      <c r="B40" s="207"/>
      <c r="C40" s="208"/>
      <c r="D40" s="209"/>
      <c r="E40" s="179"/>
      <c r="F40" s="180"/>
      <c r="G40" s="181"/>
      <c r="H40" s="182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29.25" customHeight="1" x14ac:dyDescent="0.2">
      <c r="A41" s="299" t="s">
        <v>82</v>
      </c>
      <c r="B41" s="300"/>
      <c r="C41" s="210" t="s">
        <v>83</v>
      </c>
      <c r="D41" s="210" t="s">
        <v>84</v>
      </c>
      <c r="E41" s="179"/>
      <c r="F41" s="180"/>
      <c r="G41" s="181"/>
      <c r="H41" s="182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8" customHeight="1" x14ac:dyDescent="0.2">
      <c r="A42" s="301"/>
      <c r="B42" s="302"/>
      <c r="C42" s="210" t="str">
        <f t="shared" ref="C42:D42" si="4">C10</f>
        <v xml:space="preserve"> 31 March 2026</v>
      </c>
      <c r="D42" s="210" t="str">
        <f t="shared" si="4"/>
        <v xml:space="preserve"> 1 April 2026</v>
      </c>
      <c r="E42" s="179"/>
      <c r="F42" s="180"/>
      <c r="G42" s="181"/>
      <c r="H42" s="182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12" customHeight="1" x14ac:dyDescent="0.2">
      <c r="A43" s="203"/>
      <c r="B43" s="204"/>
      <c r="C43" s="195"/>
      <c r="D43" s="205"/>
      <c r="E43" s="179"/>
      <c r="F43" s="180"/>
      <c r="G43" s="181"/>
      <c r="H43" s="182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21" customHeight="1" x14ac:dyDescent="0.2">
      <c r="A44" s="211" t="s">
        <v>86</v>
      </c>
      <c r="B44" s="212"/>
      <c r="C44" s="185">
        <f>'Costing Model'!E37</f>
        <v>1813182</v>
      </c>
      <c r="D44" s="186">
        <f>'Costing Model'!F37</f>
        <v>1885710</v>
      </c>
      <c r="E44" s="179"/>
      <c r="F44" s="180"/>
      <c r="G44" s="181">
        <f t="shared" ref="G44:G55" si="5">(D44-H44)/H44</f>
        <v>8.2640073029159988E-2</v>
      </c>
      <c r="H44" s="182">
        <f>'Costing Model'!D37</f>
        <v>1741770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21" customHeight="1" x14ac:dyDescent="0.2">
      <c r="A45" s="211" t="s">
        <v>87</v>
      </c>
      <c r="B45" s="184"/>
      <c r="C45" s="185">
        <f>'Costing Model'!E38</f>
        <v>1840380</v>
      </c>
      <c r="D45" s="186">
        <f>'Costing Model'!F38</f>
        <v>1913994</v>
      </c>
      <c r="E45" s="179">
        <f t="shared" ref="E45:E55" si="6">D45/D44-1</f>
        <v>1.499912499801126E-2</v>
      </c>
      <c r="F45" s="180"/>
      <c r="G45" s="181">
        <f t="shared" si="5"/>
        <v>8.2639139716631158E-2</v>
      </c>
      <c r="H45" s="182">
        <f>'Costing Model'!D38</f>
        <v>1767896.5499999998</v>
      </c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21" customHeight="1" x14ac:dyDescent="0.2">
      <c r="A46" s="183" t="s">
        <v>74</v>
      </c>
      <c r="B46" s="184"/>
      <c r="C46" s="185">
        <f>'Costing Model'!E39</f>
        <v>1867986</v>
      </c>
      <c r="D46" s="186">
        <f>'Costing Model'!F39</f>
        <v>1942704</v>
      </c>
      <c r="E46" s="179">
        <f t="shared" si="6"/>
        <v>1.5000047022091012E-2</v>
      </c>
      <c r="F46" s="180"/>
      <c r="G46" s="181">
        <f t="shared" si="5"/>
        <v>8.2639189872253008E-2</v>
      </c>
      <c r="H46" s="182">
        <f>'Costing Model'!D39</f>
        <v>1794414.9982499997</v>
      </c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21" customHeight="1" x14ac:dyDescent="0.2">
      <c r="A47" s="183"/>
      <c r="B47" s="184"/>
      <c r="C47" s="185">
        <f>'Costing Model'!E40</f>
        <v>1896006</v>
      </c>
      <c r="D47" s="186">
        <f>'Costing Model'!F40</f>
        <v>1971846</v>
      </c>
      <c r="E47" s="179">
        <f t="shared" si="6"/>
        <v>1.5000741234897363E-2</v>
      </c>
      <c r="F47" s="180"/>
      <c r="G47" s="181">
        <f t="shared" si="5"/>
        <v>8.2639980502744501E-2</v>
      </c>
      <c r="H47" s="182">
        <f>'Costing Model'!D40</f>
        <v>1821331.2232237495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21" customHeight="1" x14ac:dyDescent="0.2">
      <c r="A48" s="188"/>
      <c r="B48" s="187"/>
      <c r="C48" s="185">
        <f>'Costing Model'!E41</f>
        <v>1924446</v>
      </c>
      <c r="D48" s="186">
        <f>'Costing Model'!F41</f>
        <v>2001423</v>
      </c>
      <c r="E48" s="179">
        <f t="shared" si="6"/>
        <v>1.4999650074092985E-2</v>
      </c>
      <c r="F48" s="180"/>
      <c r="G48" s="181">
        <f t="shared" si="5"/>
        <v>8.2639607257644049E-2</v>
      </c>
      <c r="H48" s="182">
        <f>'Costing Model'!D41</f>
        <v>1848651.1915721055</v>
      </c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1" customHeight="1" x14ac:dyDescent="0.2">
      <c r="A49" s="188"/>
      <c r="B49" s="187"/>
      <c r="C49" s="185">
        <f>'Costing Model'!E42</f>
        <v>1953312</v>
      </c>
      <c r="D49" s="186">
        <f>'Costing Model'!F42</f>
        <v>2031444</v>
      </c>
      <c r="E49" s="179">
        <f t="shared" si="6"/>
        <v>1.49998276226464E-2</v>
      </c>
      <c r="F49" s="180"/>
      <c r="G49" s="181">
        <f t="shared" si="5"/>
        <v>8.2639423393062517E-2</v>
      </c>
      <c r="H49" s="182">
        <f>'Costing Model'!D42</f>
        <v>1876380.959445687</v>
      </c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21" customHeight="1" x14ac:dyDescent="0.2">
      <c r="A50" s="188"/>
      <c r="B50" s="187"/>
      <c r="C50" s="185">
        <f>'Costing Model'!E43</f>
        <v>1982613</v>
      </c>
      <c r="D50" s="186">
        <f>'Costing Model'!F43</f>
        <v>2061918</v>
      </c>
      <c r="E50" s="179">
        <f t="shared" si="6"/>
        <v>1.5001151889985742E-2</v>
      </c>
      <c r="F50" s="180"/>
      <c r="G50" s="181">
        <f t="shared" si="5"/>
        <v>8.2640652044796495E-2</v>
      </c>
      <c r="H50" s="182">
        <f>'Costing Model'!D43</f>
        <v>1904526.6738373721</v>
      </c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21" customHeight="1" x14ac:dyDescent="0.2">
      <c r="A51" s="188"/>
      <c r="B51" s="187"/>
      <c r="C51" s="185">
        <f>'Costing Model'!E44</f>
        <v>2012352</v>
      </c>
      <c r="D51" s="186">
        <f>'Costing Model'!F44</f>
        <v>2092845</v>
      </c>
      <c r="E51" s="179">
        <f t="shared" si="6"/>
        <v>1.4999141575950059E-2</v>
      </c>
      <c r="F51" s="180"/>
      <c r="G51" s="181">
        <f t="shared" si="5"/>
        <v>8.263973641447829E-2</v>
      </c>
      <c r="H51" s="182">
        <f>'Costing Model'!D44</f>
        <v>1933094.5739449325</v>
      </c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1" customHeight="1" x14ac:dyDescent="0.2">
      <c r="A52" s="188"/>
      <c r="B52" s="187"/>
      <c r="C52" s="185">
        <f>'Costing Model'!E45</f>
        <v>2042535</v>
      </c>
      <c r="D52" s="186">
        <f>'Costing Model'!F45</f>
        <v>2124237</v>
      </c>
      <c r="E52" s="179">
        <f t="shared" si="6"/>
        <v>1.4999677472531392E-2</v>
      </c>
      <c r="F52" s="180"/>
      <c r="G52" s="181">
        <f t="shared" si="5"/>
        <v>8.2639392393735994E-2</v>
      </c>
      <c r="H52" s="182">
        <f>'Costing Model'!D45</f>
        <v>1962090.9925541063</v>
      </c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1" customHeight="1" x14ac:dyDescent="0.2">
      <c r="A53" s="188"/>
      <c r="B53" s="213" t="s">
        <v>88</v>
      </c>
      <c r="C53" s="185">
        <f>'Costing Model'!E46</f>
        <v>2073174</v>
      </c>
      <c r="D53" s="186">
        <f>'Costing Model'!F46</f>
        <v>2156100</v>
      </c>
      <c r="E53" s="179">
        <f t="shared" si="6"/>
        <v>1.4999738729718048E-2</v>
      </c>
      <c r="F53" s="180"/>
      <c r="G53" s="181">
        <f t="shared" si="5"/>
        <v>8.2639113712455983E-2</v>
      </c>
      <c r="H53" s="182">
        <f>'Costing Model'!D46</f>
        <v>1991522.3574424176</v>
      </c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21" customHeight="1" x14ac:dyDescent="0.2">
      <c r="A54" s="188"/>
      <c r="B54" s="213" t="s">
        <v>88</v>
      </c>
      <c r="C54" s="185">
        <f>'Costing Model'!E47</f>
        <v>2104272</v>
      </c>
      <c r="D54" s="186">
        <f>'Costing Model'!F47</f>
        <v>2188443</v>
      </c>
      <c r="E54" s="179">
        <f t="shared" si="6"/>
        <v>1.5000695700570388E-2</v>
      </c>
      <c r="F54" s="180"/>
      <c r="G54" s="181">
        <f t="shared" si="5"/>
        <v>8.2639855774179288E-2</v>
      </c>
      <c r="H54" s="182">
        <f>'Costing Model'!D47</f>
        <v>2021395.1928040537</v>
      </c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1" customHeight="1" thickBot="1" x14ac:dyDescent="0.25">
      <c r="A55" s="189"/>
      <c r="B55" s="214" t="s">
        <v>88</v>
      </c>
      <c r="C55" s="245">
        <f>'Costing Model'!E48</f>
        <v>2135835</v>
      </c>
      <c r="D55" s="247">
        <f>'Costing Model'!F48</f>
        <v>2221269</v>
      </c>
      <c r="E55" s="179">
        <f t="shared" si="6"/>
        <v>1.4999705269911123E-2</v>
      </c>
      <c r="F55" s="180"/>
      <c r="G55" s="181">
        <f t="shared" si="5"/>
        <v>8.2639541403203023E-2</v>
      </c>
      <c r="H55" s="182">
        <f>'Costing Model'!D48</f>
        <v>2051716.1206961144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21" customHeight="1" x14ac:dyDescent="0.2">
      <c r="A56" s="215"/>
      <c r="B56" s="154"/>
      <c r="C56" s="216"/>
      <c r="D56" s="216"/>
      <c r="E56" s="179"/>
      <c r="F56" s="180"/>
      <c r="G56" s="181"/>
      <c r="H56" s="182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21" customHeight="1" x14ac:dyDescent="0.2">
      <c r="A57" s="175" t="s">
        <v>89</v>
      </c>
      <c r="B57" s="217"/>
      <c r="C57" s="177">
        <f>'Costing Model'!E52</f>
        <v>2352642</v>
      </c>
      <c r="D57" s="178">
        <f>'Costing Model'!F52</f>
        <v>2446749</v>
      </c>
      <c r="E57" s="179"/>
      <c r="F57" s="180"/>
      <c r="G57" s="181">
        <f t="shared" ref="G57:G65" si="7">(D57-H57)/H57</f>
        <v>8.2639965592676765E-2</v>
      </c>
      <c r="H57" s="182">
        <f>'Costing Model'!D52</f>
        <v>2259984</v>
      </c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21" customHeight="1" x14ac:dyDescent="0.2">
      <c r="A58" s="183" t="s">
        <v>75</v>
      </c>
      <c r="B58" s="187"/>
      <c r="C58" s="177">
        <f>'Costing Model'!E53</f>
        <v>2387934</v>
      </c>
      <c r="D58" s="186">
        <f>'Costing Model'!F53</f>
        <v>2483451</v>
      </c>
      <c r="E58" s="179">
        <f t="shared" ref="E58:E65" si="8">D58/D57-1</f>
        <v>1.5000312659778414E-2</v>
      </c>
      <c r="F58" s="180"/>
      <c r="G58" s="181">
        <f t="shared" si="7"/>
        <v>8.2640299088215449E-2</v>
      </c>
      <c r="H58" s="182">
        <f>'Costing Model'!D53</f>
        <v>2293883.7599999998</v>
      </c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21" customHeight="1" x14ac:dyDescent="0.2">
      <c r="A59" s="183" t="s">
        <v>50</v>
      </c>
      <c r="B59" s="187"/>
      <c r="C59" s="177">
        <f>'Costing Model'!E54</f>
        <v>2423751</v>
      </c>
      <c r="D59" s="186">
        <f>'Costing Model'!F54</f>
        <v>2520702</v>
      </c>
      <c r="E59" s="179">
        <f t="shared" si="8"/>
        <v>1.4999691960904338E-2</v>
      </c>
      <c r="F59" s="180"/>
      <c r="G59" s="181">
        <f t="shared" si="7"/>
        <v>8.2639970521182438E-2</v>
      </c>
      <c r="H59" s="182">
        <f>'Costing Model'!D54</f>
        <v>2328292.0163999996</v>
      </c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21" customHeight="1" x14ac:dyDescent="0.2">
      <c r="A60" s="188"/>
      <c r="B60" s="187"/>
      <c r="C60" s="177">
        <f>'Costing Model'!E55</f>
        <v>2460108</v>
      </c>
      <c r="D60" s="186">
        <f>'Costing Model'!F55</f>
        <v>2558511</v>
      </c>
      <c r="E60" s="179">
        <f t="shared" si="8"/>
        <v>1.4999393026228436E-2</v>
      </c>
      <c r="F60" s="180"/>
      <c r="G60" s="181">
        <f t="shared" si="7"/>
        <v>8.2639323098457174E-2</v>
      </c>
      <c r="H60" s="182">
        <f>'Costing Model'!D55</f>
        <v>2363216.3966459995</v>
      </c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21" customHeight="1" x14ac:dyDescent="0.2">
      <c r="A61" s="188"/>
      <c r="B61" s="187"/>
      <c r="C61" s="177">
        <f>'Costing Model'!E56</f>
        <v>2497011</v>
      </c>
      <c r="D61" s="186">
        <f>'Costing Model'!F56</f>
        <v>2596890</v>
      </c>
      <c r="E61" s="179">
        <f t="shared" si="8"/>
        <v>1.5000521787867926E-2</v>
      </c>
      <c r="F61" s="180"/>
      <c r="G61" s="181">
        <f t="shared" si="7"/>
        <v>8.2639879658126483E-2</v>
      </c>
      <c r="H61" s="182">
        <f>'Costing Model'!D56</f>
        <v>2398664.6425956893</v>
      </c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21" customHeight="1" x14ac:dyDescent="0.2">
      <c r="A62" s="188"/>
      <c r="B62" s="187"/>
      <c r="C62" s="177">
        <f>'Costing Model'!E57</f>
        <v>2534463</v>
      </c>
      <c r="D62" s="186">
        <f>'Costing Model'!F57</f>
        <v>2635842</v>
      </c>
      <c r="E62" s="179">
        <f t="shared" si="8"/>
        <v>1.4999480147407152E-2</v>
      </c>
      <c r="F62" s="180"/>
      <c r="G62" s="181">
        <f t="shared" si="7"/>
        <v>8.2639325162413568E-2</v>
      </c>
      <c r="H62" s="182">
        <f>'Costing Model'!D57</f>
        <v>2434644.6122346246</v>
      </c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1:26" ht="21" customHeight="1" x14ac:dyDescent="0.2">
      <c r="A63" s="188"/>
      <c r="B63" s="187"/>
      <c r="C63" s="177">
        <f>'Costing Model'!E58</f>
        <v>2572482</v>
      </c>
      <c r="D63" s="186">
        <f>'Costing Model'!F58</f>
        <v>2675382</v>
      </c>
      <c r="E63" s="179">
        <f t="shared" si="8"/>
        <v>1.5000899143423618E-2</v>
      </c>
      <c r="F63" s="180"/>
      <c r="G63" s="181">
        <f t="shared" si="7"/>
        <v>8.2640284224511543E-2</v>
      </c>
      <c r="H63" s="182">
        <f>'Costing Model'!D58</f>
        <v>2471164.2814181438</v>
      </c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</row>
    <row r="64" spans="1:26" ht="21" customHeight="1" x14ac:dyDescent="0.2">
      <c r="A64" s="188"/>
      <c r="B64" s="187"/>
      <c r="C64" s="177">
        <f>'Costing Model'!E59</f>
        <v>2611068</v>
      </c>
      <c r="D64" s="186">
        <f>'Costing Model'!F59</f>
        <v>2715510</v>
      </c>
      <c r="E64" s="179">
        <f t="shared" si="8"/>
        <v>1.4998979584971428E-2</v>
      </c>
      <c r="F64" s="180"/>
      <c r="G64" s="181">
        <f t="shared" si="7"/>
        <v>8.2639195808337784E-2</v>
      </c>
      <c r="H64" s="182">
        <f>'Costing Model'!D59</f>
        <v>2508231.7456394155</v>
      </c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</row>
    <row r="65" spans="1:26" ht="21" customHeight="1" thickBot="1" x14ac:dyDescent="0.25">
      <c r="A65" s="189"/>
      <c r="B65" s="190"/>
      <c r="C65" s="246">
        <f>'Costing Model'!E60</f>
        <v>2650233</v>
      </c>
      <c r="D65" s="192">
        <f>'Costing Model'!F60</f>
        <v>2756241</v>
      </c>
      <c r="E65" s="179">
        <f t="shared" si="8"/>
        <v>1.4999392379332122E-2</v>
      </c>
      <c r="F65" s="180"/>
      <c r="G65" s="181">
        <f t="shared" si="7"/>
        <v>8.2638547696070513E-2</v>
      </c>
      <c r="H65" s="182">
        <f>'Costing Model'!D60</f>
        <v>2545855.2218240066</v>
      </c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</row>
    <row r="66" spans="1:26" ht="12" customHeight="1" x14ac:dyDescent="0.2">
      <c r="A66" s="218"/>
      <c r="E66" s="10"/>
      <c r="H66" s="20"/>
    </row>
    <row r="67" spans="1:26" ht="12" customHeight="1" x14ac:dyDescent="0.2">
      <c r="A67" s="218"/>
      <c r="E67" s="10"/>
      <c r="H67" s="20"/>
    </row>
    <row r="68" spans="1:26" ht="12" customHeight="1" x14ac:dyDescent="0.2">
      <c r="A68" s="218"/>
      <c r="E68" s="10"/>
      <c r="H68" s="20"/>
    </row>
    <row r="69" spans="1:26" ht="12" customHeight="1" x14ac:dyDescent="0.2">
      <c r="A69" s="218"/>
      <c r="E69" s="10"/>
      <c r="H69" s="20"/>
    </row>
    <row r="70" spans="1:26" ht="12" customHeight="1" x14ac:dyDescent="0.2">
      <c r="A70" s="218"/>
      <c r="E70" s="10"/>
      <c r="H70" s="20"/>
    </row>
    <row r="71" spans="1:26" ht="12" customHeight="1" x14ac:dyDescent="0.2">
      <c r="A71" s="218"/>
      <c r="E71" s="10"/>
      <c r="H71" s="20"/>
    </row>
    <row r="72" spans="1:26" ht="12" customHeight="1" x14ac:dyDescent="0.2">
      <c r="A72" s="218"/>
      <c r="E72" s="10"/>
      <c r="H72" s="20"/>
    </row>
    <row r="73" spans="1:26" ht="12" customHeight="1" x14ac:dyDescent="0.2">
      <c r="A73" s="218"/>
      <c r="E73" s="10"/>
      <c r="H73" s="20"/>
    </row>
    <row r="74" spans="1:26" ht="12" customHeight="1" x14ac:dyDescent="0.2">
      <c r="A74" s="218"/>
      <c r="E74" s="10"/>
      <c r="H74" s="20"/>
    </row>
    <row r="75" spans="1:26" ht="12" customHeight="1" x14ac:dyDescent="0.2">
      <c r="A75" s="218"/>
      <c r="E75" s="10"/>
      <c r="H75" s="20"/>
    </row>
    <row r="76" spans="1:26" ht="12" customHeight="1" x14ac:dyDescent="0.2">
      <c r="A76" s="218"/>
      <c r="E76" s="10"/>
      <c r="H76" s="20"/>
    </row>
    <row r="77" spans="1:26" ht="12" customHeight="1" x14ac:dyDescent="0.2">
      <c r="A77" s="218"/>
      <c r="E77" s="10"/>
      <c r="H77" s="20"/>
    </row>
    <row r="78" spans="1:26" ht="12" customHeight="1" x14ac:dyDescent="0.2">
      <c r="A78" s="218"/>
      <c r="E78" s="10"/>
      <c r="H78" s="20"/>
    </row>
    <row r="79" spans="1:26" ht="12" customHeight="1" x14ac:dyDescent="0.2">
      <c r="E79" s="10"/>
      <c r="H79" s="20"/>
    </row>
    <row r="80" spans="1:26" ht="12" customHeight="1" x14ac:dyDescent="0.2">
      <c r="E80" s="10"/>
      <c r="H80" s="20"/>
    </row>
    <row r="81" spans="5:8" ht="12" customHeight="1" x14ac:dyDescent="0.2">
      <c r="E81" s="10"/>
      <c r="H81" s="20"/>
    </row>
    <row r="82" spans="5:8" ht="12" customHeight="1" x14ac:dyDescent="0.2">
      <c r="E82" s="10"/>
      <c r="H82" s="20"/>
    </row>
    <row r="83" spans="5:8" ht="12" customHeight="1" x14ac:dyDescent="0.2">
      <c r="E83" s="10"/>
      <c r="H83" s="20"/>
    </row>
    <row r="84" spans="5:8" ht="12" customHeight="1" x14ac:dyDescent="0.2">
      <c r="E84" s="10"/>
      <c r="H84" s="20"/>
    </row>
    <row r="85" spans="5:8" ht="12" customHeight="1" x14ac:dyDescent="0.2">
      <c r="E85" s="10"/>
      <c r="H85" s="20"/>
    </row>
    <row r="86" spans="5:8" ht="12" customHeight="1" x14ac:dyDescent="0.2">
      <c r="E86" s="10"/>
      <c r="H86" s="20"/>
    </row>
    <row r="87" spans="5:8" ht="12" customHeight="1" x14ac:dyDescent="0.2">
      <c r="E87" s="10"/>
      <c r="H87" s="20"/>
    </row>
    <row r="88" spans="5:8" ht="12" customHeight="1" x14ac:dyDescent="0.2">
      <c r="E88" s="10"/>
      <c r="H88" s="20"/>
    </row>
    <row r="89" spans="5:8" ht="12" customHeight="1" x14ac:dyDescent="0.2">
      <c r="E89" s="10"/>
      <c r="H89" s="20"/>
    </row>
    <row r="90" spans="5:8" ht="12" customHeight="1" x14ac:dyDescent="0.2">
      <c r="E90" s="10"/>
      <c r="H90" s="20"/>
    </row>
    <row r="91" spans="5:8" ht="12" customHeight="1" x14ac:dyDescent="0.2">
      <c r="E91" s="10"/>
      <c r="H91" s="20"/>
    </row>
    <row r="92" spans="5:8" ht="12" customHeight="1" x14ac:dyDescent="0.2">
      <c r="E92" s="10"/>
      <c r="H92" s="20"/>
    </row>
    <row r="93" spans="5:8" ht="12" customHeight="1" x14ac:dyDescent="0.2">
      <c r="E93" s="10"/>
      <c r="H93" s="20"/>
    </row>
    <row r="94" spans="5:8" ht="12" customHeight="1" x14ac:dyDescent="0.2">
      <c r="E94" s="10"/>
      <c r="H94" s="20"/>
    </row>
    <row r="95" spans="5:8" ht="12" customHeight="1" x14ac:dyDescent="0.2">
      <c r="E95" s="10"/>
      <c r="H95" s="20"/>
    </row>
    <row r="96" spans="5:8" ht="12" customHeight="1" x14ac:dyDescent="0.2">
      <c r="E96" s="10"/>
      <c r="H96" s="20"/>
    </row>
    <row r="97" spans="5:8" ht="12" customHeight="1" x14ac:dyDescent="0.2">
      <c r="E97" s="10"/>
      <c r="H97" s="20"/>
    </row>
    <row r="98" spans="5:8" ht="12" customHeight="1" x14ac:dyDescent="0.2">
      <c r="E98" s="10"/>
      <c r="H98" s="20"/>
    </row>
    <row r="99" spans="5:8" ht="12" customHeight="1" x14ac:dyDescent="0.2">
      <c r="E99" s="10"/>
      <c r="H99" s="20"/>
    </row>
    <row r="100" spans="5:8" ht="12" customHeight="1" x14ac:dyDescent="0.2">
      <c r="E100" s="10"/>
      <c r="H100" s="20"/>
    </row>
    <row r="101" spans="5:8" ht="12" customHeight="1" x14ac:dyDescent="0.2">
      <c r="E101" s="10"/>
      <c r="H101" s="20"/>
    </row>
    <row r="102" spans="5:8" ht="12" customHeight="1" x14ac:dyDescent="0.2">
      <c r="E102" s="10"/>
      <c r="H102" s="20"/>
    </row>
    <row r="103" spans="5:8" ht="12" customHeight="1" x14ac:dyDescent="0.2">
      <c r="E103" s="10"/>
      <c r="H103" s="20"/>
    </row>
    <row r="104" spans="5:8" ht="12" customHeight="1" x14ac:dyDescent="0.2">
      <c r="E104" s="10"/>
      <c r="H104" s="20"/>
    </row>
    <row r="105" spans="5:8" ht="12" customHeight="1" x14ac:dyDescent="0.2">
      <c r="E105" s="10"/>
      <c r="H105" s="20"/>
    </row>
    <row r="106" spans="5:8" ht="12" customHeight="1" x14ac:dyDescent="0.2">
      <c r="E106" s="10"/>
      <c r="H106" s="20"/>
    </row>
    <row r="107" spans="5:8" ht="12" customHeight="1" x14ac:dyDescent="0.2">
      <c r="E107" s="10"/>
      <c r="H107" s="20"/>
    </row>
    <row r="108" spans="5:8" ht="12" customHeight="1" x14ac:dyDescent="0.2">
      <c r="E108" s="10"/>
      <c r="H108" s="20"/>
    </row>
    <row r="109" spans="5:8" ht="12" customHeight="1" x14ac:dyDescent="0.2">
      <c r="E109" s="10"/>
      <c r="H109" s="20"/>
    </row>
    <row r="110" spans="5:8" ht="12" customHeight="1" x14ac:dyDescent="0.2">
      <c r="E110" s="10"/>
      <c r="H110" s="20"/>
    </row>
    <row r="111" spans="5:8" ht="12" customHeight="1" x14ac:dyDescent="0.2">
      <c r="E111" s="10"/>
      <c r="H111" s="20"/>
    </row>
    <row r="112" spans="5:8" ht="12" customHeight="1" x14ac:dyDescent="0.2">
      <c r="E112" s="10"/>
      <c r="H112" s="20"/>
    </row>
    <row r="113" spans="5:8" ht="12" customHeight="1" x14ac:dyDescent="0.2">
      <c r="E113" s="10"/>
      <c r="H113" s="20"/>
    </row>
    <row r="114" spans="5:8" ht="12" customHeight="1" x14ac:dyDescent="0.2">
      <c r="E114" s="10"/>
      <c r="H114" s="20"/>
    </row>
    <row r="115" spans="5:8" ht="12" customHeight="1" x14ac:dyDescent="0.2">
      <c r="E115" s="10"/>
      <c r="H115" s="20"/>
    </row>
    <row r="116" spans="5:8" ht="12" customHeight="1" x14ac:dyDescent="0.2">
      <c r="E116" s="10"/>
      <c r="H116" s="20"/>
    </row>
    <row r="117" spans="5:8" ht="12" customHeight="1" x14ac:dyDescent="0.2">
      <c r="E117" s="10"/>
      <c r="H117" s="20"/>
    </row>
    <row r="118" spans="5:8" ht="12" customHeight="1" x14ac:dyDescent="0.2">
      <c r="E118" s="10"/>
      <c r="H118" s="20"/>
    </row>
    <row r="119" spans="5:8" ht="12" customHeight="1" x14ac:dyDescent="0.2">
      <c r="E119" s="10"/>
      <c r="H119" s="20"/>
    </row>
    <row r="120" spans="5:8" ht="12" customHeight="1" x14ac:dyDescent="0.2">
      <c r="E120" s="10"/>
      <c r="H120" s="20"/>
    </row>
    <row r="121" spans="5:8" ht="12" customHeight="1" x14ac:dyDescent="0.2">
      <c r="E121" s="10"/>
      <c r="H121" s="20"/>
    </row>
    <row r="122" spans="5:8" ht="12" customHeight="1" x14ac:dyDescent="0.2">
      <c r="E122" s="10"/>
      <c r="H122" s="20"/>
    </row>
    <row r="123" spans="5:8" ht="12" customHeight="1" x14ac:dyDescent="0.2">
      <c r="E123" s="10"/>
      <c r="H123" s="20"/>
    </row>
    <row r="124" spans="5:8" ht="12" customHeight="1" x14ac:dyDescent="0.2">
      <c r="E124" s="10"/>
      <c r="H124" s="20"/>
    </row>
    <row r="125" spans="5:8" ht="12" customHeight="1" x14ac:dyDescent="0.2">
      <c r="E125" s="10"/>
      <c r="H125" s="20"/>
    </row>
    <row r="126" spans="5:8" ht="12" customHeight="1" x14ac:dyDescent="0.2">
      <c r="E126" s="10"/>
      <c r="H126" s="20"/>
    </row>
    <row r="127" spans="5:8" ht="12" customHeight="1" x14ac:dyDescent="0.2">
      <c r="E127" s="10"/>
      <c r="H127" s="20"/>
    </row>
    <row r="128" spans="5:8" ht="12" customHeight="1" x14ac:dyDescent="0.2">
      <c r="E128" s="10"/>
      <c r="H128" s="20"/>
    </row>
    <row r="129" spans="5:8" ht="12" customHeight="1" x14ac:dyDescent="0.2">
      <c r="E129" s="10"/>
      <c r="H129" s="20"/>
    </row>
    <row r="130" spans="5:8" ht="12" customHeight="1" x14ac:dyDescent="0.2">
      <c r="E130" s="10"/>
      <c r="H130" s="20"/>
    </row>
    <row r="131" spans="5:8" ht="12" customHeight="1" x14ac:dyDescent="0.2">
      <c r="E131" s="10"/>
      <c r="H131" s="20"/>
    </row>
    <row r="132" spans="5:8" ht="12" customHeight="1" x14ac:dyDescent="0.2">
      <c r="E132" s="10"/>
      <c r="H132" s="20"/>
    </row>
    <row r="133" spans="5:8" ht="12" customHeight="1" x14ac:dyDescent="0.2">
      <c r="E133" s="10"/>
      <c r="H133" s="20"/>
    </row>
    <row r="134" spans="5:8" ht="12" customHeight="1" x14ac:dyDescent="0.2">
      <c r="E134" s="10"/>
      <c r="H134" s="20"/>
    </row>
    <row r="135" spans="5:8" ht="12" customHeight="1" x14ac:dyDescent="0.2">
      <c r="E135" s="10"/>
      <c r="H135" s="20"/>
    </row>
    <row r="136" spans="5:8" ht="12" customHeight="1" x14ac:dyDescent="0.2">
      <c r="E136" s="10"/>
      <c r="H136" s="20"/>
    </row>
    <row r="137" spans="5:8" ht="12" customHeight="1" x14ac:dyDescent="0.2">
      <c r="E137" s="10"/>
      <c r="H137" s="20"/>
    </row>
    <row r="138" spans="5:8" ht="12" customHeight="1" x14ac:dyDescent="0.2">
      <c r="E138" s="10"/>
      <c r="H138" s="20"/>
    </row>
    <row r="139" spans="5:8" ht="12" customHeight="1" x14ac:dyDescent="0.2">
      <c r="E139" s="10"/>
      <c r="H139" s="20"/>
    </row>
    <row r="140" spans="5:8" ht="12" customHeight="1" x14ac:dyDescent="0.2">
      <c r="E140" s="10"/>
      <c r="H140" s="20"/>
    </row>
    <row r="141" spans="5:8" ht="12" customHeight="1" x14ac:dyDescent="0.2">
      <c r="E141" s="10"/>
      <c r="H141" s="20"/>
    </row>
    <row r="142" spans="5:8" ht="12" customHeight="1" x14ac:dyDescent="0.2">
      <c r="E142" s="10"/>
      <c r="H142" s="20"/>
    </row>
    <row r="143" spans="5:8" ht="12" customHeight="1" x14ac:dyDescent="0.2">
      <c r="E143" s="10"/>
      <c r="H143" s="20"/>
    </row>
    <row r="144" spans="5:8" ht="12" customHeight="1" x14ac:dyDescent="0.2">
      <c r="E144" s="10"/>
      <c r="H144" s="20"/>
    </row>
    <row r="145" spans="5:8" ht="12" customHeight="1" x14ac:dyDescent="0.2">
      <c r="E145" s="10"/>
      <c r="H145" s="20"/>
    </row>
    <row r="146" spans="5:8" ht="12" customHeight="1" x14ac:dyDescent="0.2">
      <c r="E146" s="10"/>
      <c r="H146" s="20"/>
    </row>
    <row r="147" spans="5:8" ht="12" customHeight="1" x14ac:dyDescent="0.2">
      <c r="E147" s="10"/>
      <c r="H147" s="20"/>
    </row>
    <row r="148" spans="5:8" ht="12" customHeight="1" x14ac:dyDescent="0.2">
      <c r="E148" s="10"/>
      <c r="H148" s="20"/>
    </row>
    <row r="149" spans="5:8" ht="12" customHeight="1" x14ac:dyDescent="0.2">
      <c r="E149" s="10"/>
      <c r="H149" s="20"/>
    </row>
    <row r="150" spans="5:8" ht="12" customHeight="1" x14ac:dyDescent="0.2">
      <c r="E150" s="10"/>
      <c r="H150" s="20"/>
    </row>
    <row r="151" spans="5:8" ht="12" customHeight="1" x14ac:dyDescent="0.2">
      <c r="E151" s="10"/>
      <c r="H151" s="20"/>
    </row>
    <row r="152" spans="5:8" ht="12" customHeight="1" x14ac:dyDescent="0.2">
      <c r="E152" s="10"/>
      <c r="H152" s="20"/>
    </row>
    <row r="153" spans="5:8" ht="12" customHeight="1" x14ac:dyDescent="0.2">
      <c r="E153" s="10"/>
      <c r="H153" s="20"/>
    </row>
    <row r="154" spans="5:8" ht="12" customHeight="1" x14ac:dyDescent="0.2">
      <c r="E154" s="10"/>
      <c r="H154" s="20"/>
    </row>
    <row r="155" spans="5:8" ht="12" customHeight="1" x14ac:dyDescent="0.2">
      <c r="E155" s="10"/>
      <c r="H155" s="20"/>
    </row>
    <row r="156" spans="5:8" ht="12" customHeight="1" x14ac:dyDescent="0.2">
      <c r="E156" s="10"/>
      <c r="H156" s="20"/>
    </row>
    <row r="157" spans="5:8" ht="12" customHeight="1" x14ac:dyDescent="0.2">
      <c r="E157" s="10"/>
      <c r="H157" s="20"/>
    </row>
    <row r="158" spans="5:8" ht="12" customHeight="1" x14ac:dyDescent="0.2">
      <c r="E158" s="10"/>
      <c r="H158" s="20"/>
    </row>
    <row r="159" spans="5:8" ht="12" customHeight="1" x14ac:dyDescent="0.2">
      <c r="E159" s="10"/>
      <c r="H159" s="20"/>
    </row>
    <row r="160" spans="5:8" ht="12" customHeight="1" x14ac:dyDescent="0.2">
      <c r="E160" s="10"/>
      <c r="H160" s="20"/>
    </row>
    <row r="161" spans="5:8" ht="12" customHeight="1" x14ac:dyDescent="0.2">
      <c r="E161" s="10"/>
      <c r="H161" s="20"/>
    </row>
    <row r="162" spans="5:8" ht="12" customHeight="1" x14ac:dyDescent="0.2">
      <c r="E162" s="10"/>
      <c r="H162" s="20"/>
    </row>
    <row r="163" spans="5:8" ht="12" customHeight="1" x14ac:dyDescent="0.2">
      <c r="E163" s="10"/>
      <c r="H163" s="20"/>
    </row>
    <row r="164" spans="5:8" ht="12" customHeight="1" x14ac:dyDescent="0.2">
      <c r="E164" s="10"/>
      <c r="H164" s="20"/>
    </row>
    <row r="165" spans="5:8" ht="12" customHeight="1" x14ac:dyDescent="0.2">
      <c r="E165" s="10"/>
      <c r="H165" s="20"/>
    </row>
    <row r="166" spans="5:8" ht="12" customHeight="1" x14ac:dyDescent="0.2">
      <c r="E166" s="10"/>
      <c r="H166" s="20"/>
    </row>
    <row r="167" spans="5:8" ht="12" customHeight="1" x14ac:dyDescent="0.2">
      <c r="E167" s="10"/>
      <c r="H167" s="20"/>
    </row>
    <row r="168" spans="5:8" ht="12" customHeight="1" x14ac:dyDescent="0.2">
      <c r="E168" s="10"/>
      <c r="H168" s="20"/>
    </row>
    <row r="169" spans="5:8" ht="12" customHeight="1" x14ac:dyDescent="0.2">
      <c r="E169" s="10"/>
      <c r="H169" s="20"/>
    </row>
    <row r="170" spans="5:8" ht="12" customHeight="1" x14ac:dyDescent="0.2">
      <c r="E170" s="10"/>
      <c r="H170" s="20"/>
    </row>
    <row r="171" spans="5:8" ht="12" customHeight="1" x14ac:dyDescent="0.2">
      <c r="E171" s="10"/>
      <c r="H171" s="20"/>
    </row>
    <row r="172" spans="5:8" ht="12" customHeight="1" x14ac:dyDescent="0.2">
      <c r="E172" s="10"/>
      <c r="H172" s="20"/>
    </row>
    <row r="173" spans="5:8" ht="12" customHeight="1" x14ac:dyDescent="0.2">
      <c r="E173" s="10"/>
      <c r="H173" s="20"/>
    </row>
    <row r="174" spans="5:8" ht="12" customHeight="1" x14ac:dyDescent="0.2">
      <c r="E174" s="10"/>
      <c r="H174" s="20"/>
    </row>
    <row r="175" spans="5:8" ht="12" customHeight="1" x14ac:dyDescent="0.2">
      <c r="E175" s="10"/>
      <c r="H175" s="20"/>
    </row>
    <row r="176" spans="5:8" ht="12" customHeight="1" x14ac:dyDescent="0.2">
      <c r="E176" s="10"/>
      <c r="H176" s="20"/>
    </row>
    <row r="177" spans="5:8" ht="12" customHeight="1" x14ac:dyDescent="0.2">
      <c r="E177" s="10"/>
      <c r="H177" s="20"/>
    </row>
    <row r="178" spans="5:8" ht="12" customHeight="1" x14ac:dyDescent="0.2">
      <c r="E178" s="10"/>
      <c r="H178" s="20"/>
    </row>
    <row r="179" spans="5:8" ht="12" customHeight="1" x14ac:dyDescent="0.2">
      <c r="E179" s="10"/>
      <c r="H179" s="20"/>
    </row>
    <row r="180" spans="5:8" ht="12" customHeight="1" x14ac:dyDescent="0.2">
      <c r="E180" s="10"/>
      <c r="H180" s="20"/>
    </row>
    <row r="181" spans="5:8" ht="12" customHeight="1" x14ac:dyDescent="0.2">
      <c r="E181" s="10"/>
      <c r="H181" s="20"/>
    </row>
    <row r="182" spans="5:8" ht="12" customHeight="1" x14ac:dyDescent="0.2">
      <c r="E182" s="10"/>
      <c r="H182" s="20"/>
    </row>
    <row r="183" spans="5:8" ht="12" customHeight="1" x14ac:dyDescent="0.2">
      <c r="E183" s="10"/>
      <c r="H183" s="20"/>
    </row>
    <row r="184" spans="5:8" ht="12" customHeight="1" x14ac:dyDescent="0.2">
      <c r="E184" s="10"/>
      <c r="H184" s="20"/>
    </row>
    <row r="185" spans="5:8" ht="12" customHeight="1" x14ac:dyDescent="0.2">
      <c r="E185" s="10"/>
      <c r="H185" s="20"/>
    </row>
    <row r="186" spans="5:8" ht="12" customHeight="1" x14ac:dyDescent="0.2">
      <c r="E186" s="10"/>
      <c r="H186" s="20"/>
    </row>
    <row r="187" spans="5:8" ht="12" customHeight="1" x14ac:dyDescent="0.2">
      <c r="E187" s="10"/>
      <c r="H187" s="20"/>
    </row>
    <row r="188" spans="5:8" ht="12" customHeight="1" x14ac:dyDescent="0.2">
      <c r="E188" s="10"/>
      <c r="H188" s="20"/>
    </row>
    <row r="189" spans="5:8" ht="12" customHeight="1" x14ac:dyDescent="0.2">
      <c r="E189" s="10"/>
      <c r="H189" s="20"/>
    </row>
    <row r="190" spans="5:8" ht="12" customHeight="1" x14ac:dyDescent="0.2">
      <c r="E190" s="10"/>
      <c r="H190" s="20"/>
    </row>
    <row r="191" spans="5:8" ht="12" customHeight="1" x14ac:dyDescent="0.2">
      <c r="E191" s="10"/>
      <c r="H191" s="20"/>
    </row>
    <row r="192" spans="5:8" ht="12" customHeight="1" x14ac:dyDescent="0.2">
      <c r="E192" s="10"/>
      <c r="H192" s="20"/>
    </row>
    <row r="193" spans="5:8" ht="12" customHeight="1" x14ac:dyDescent="0.2">
      <c r="E193" s="10"/>
      <c r="H193" s="20"/>
    </row>
    <row r="194" spans="5:8" ht="12" customHeight="1" x14ac:dyDescent="0.2">
      <c r="E194" s="10"/>
      <c r="H194" s="20"/>
    </row>
    <row r="195" spans="5:8" ht="12" customHeight="1" x14ac:dyDescent="0.2">
      <c r="E195" s="10"/>
      <c r="H195" s="20"/>
    </row>
    <row r="196" spans="5:8" ht="12" customHeight="1" x14ac:dyDescent="0.2">
      <c r="E196" s="10"/>
      <c r="H196" s="20"/>
    </row>
    <row r="197" spans="5:8" ht="12" customHeight="1" x14ac:dyDescent="0.2">
      <c r="E197" s="10"/>
      <c r="H197" s="20"/>
    </row>
    <row r="198" spans="5:8" ht="12" customHeight="1" x14ac:dyDescent="0.2">
      <c r="E198" s="10"/>
      <c r="H198" s="20"/>
    </row>
    <row r="199" spans="5:8" ht="12" customHeight="1" x14ac:dyDescent="0.2">
      <c r="E199" s="10"/>
      <c r="H199" s="20"/>
    </row>
    <row r="200" spans="5:8" ht="12" customHeight="1" x14ac:dyDescent="0.2">
      <c r="E200" s="10"/>
      <c r="H200" s="20"/>
    </row>
    <row r="201" spans="5:8" ht="12" customHeight="1" x14ac:dyDescent="0.2">
      <c r="E201" s="10"/>
      <c r="H201" s="20"/>
    </row>
    <row r="202" spans="5:8" ht="12" customHeight="1" x14ac:dyDescent="0.2">
      <c r="E202" s="10"/>
      <c r="H202" s="20"/>
    </row>
    <row r="203" spans="5:8" ht="12" customHeight="1" x14ac:dyDescent="0.2">
      <c r="E203" s="10"/>
      <c r="H203" s="20"/>
    </row>
    <row r="204" spans="5:8" ht="12" customHeight="1" x14ac:dyDescent="0.2">
      <c r="E204" s="10"/>
      <c r="H204" s="20"/>
    </row>
    <row r="205" spans="5:8" ht="12" customHeight="1" x14ac:dyDescent="0.2">
      <c r="E205" s="10"/>
      <c r="H205" s="20"/>
    </row>
    <row r="206" spans="5:8" ht="12" customHeight="1" x14ac:dyDescent="0.2">
      <c r="E206" s="10"/>
      <c r="H206" s="20"/>
    </row>
    <row r="207" spans="5:8" ht="12" customHeight="1" x14ac:dyDescent="0.2">
      <c r="E207" s="10"/>
      <c r="H207" s="20"/>
    </row>
    <row r="208" spans="5:8" ht="12" customHeight="1" x14ac:dyDescent="0.2">
      <c r="E208" s="10"/>
      <c r="H208" s="20"/>
    </row>
    <row r="209" spans="5:8" ht="12" customHeight="1" x14ac:dyDescent="0.2">
      <c r="E209" s="10"/>
      <c r="H209" s="20"/>
    </row>
    <row r="210" spans="5:8" ht="12" customHeight="1" x14ac:dyDescent="0.2">
      <c r="E210" s="10"/>
      <c r="H210" s="20"/>
    </row>
    <row r="211" spans="5:8" ht="12" customHeight="1" x14ac:dyDescent="0.2">
      <c r="E211" s="10"/>
      <c r="H211" s="20"/>
    </row>
    <row r="212" spans="5:8" ht="12" customHeight="1" x14ac:dyDescent="0.2">
      <c r="E212" s="10"/>
      <c r="H212" s="20"/>
    </row>
    <row r="213" spans="5:8" ht="12" customHeight="1" x14ac:dyDescent="0.2">
      <c r="E213" s="10"/>
      <c r="H213" s="20"/>
    </row>
    <row r="214" spans="5:8" ht="12" customHeight="1" x14ac:dyDescent="0.2">
      <c r="E214" s="10"/>
      <c r="H214" s="20"/>
    </row>
    <row r="215" spans="5:8" ht="12" customHeight="1" x14ac:dyDescent="0.2">
      <c r="E215" s="10"/>
      <c r="H215" s="20"/>
    </row>
    <row r="216" spans="5:8" ht="12" customHeight="1" x14ac:dyDescent="0.2">
      <c r="E216" s="10"/>
      <c r="H216" s="20"/>
    </row>
    <row r="217" spans="5:8" ht="12" customHeight="1" x14ac:dyDescent="0.2">
      <c r="E217" s="10"/>
      <c r="H217" s="20"/>
    </row>
    <row r="218" spans="5:8" ht="12" customHeight="1" x14ac:dyDescent="0.2">
      <c r="E218" s="10"/>
      <c r="H218" s="20"/>
    </row>
    <row r="219" spans="5:8" ht="12" customHeight="1" x14ac:dyDescent="0.2">
      <c r="E219" s="10"/>
      <c r="H219" s="20"/>
    </row>
    <row r="220" spans="5:8" ht="12" customHeight="1" x14ac:dyDescent="0.2">
      <c r="E220" s="10"/>
      <c r="H220" s="20"/>
    </row>
    <row r="221" spans="5:8" ht="12" customHeight="1" x14ac:dyDescent="0.2">
      <c r="E221" s="10"/>
      <c r="H221" s="20"/>
    </row>
    <row r="222" spans="5:8" ht="12" customHeight="1" x14ac:dyDescent="0.2">
      <c r="E222" s="10"/>
      <c r="H222" s="20"/>
    </row>
    <row r="223" spans="5:8" ht="12" customHeight="1" x14ac:dyDescent="0.2">
      <c r="E223" s="10"/>
      <c r="H223" s="20"/>
    </row>
    <row r="224" spans="5:8" ht="12" customHeight="1" x14ac:dyDescent="0.2">
      <c r="E224" s="10"/>
      <c r="H224" s="20"/>
    </row>
    <row r="225" spans="5:8" ht="12" customHeight="1" x14ac:dyDescent="0.2">
      <c r="E225" s="10"/>
      <c r="H225" s="20"/>
    </row>
    <row r="226" spans="5:8" ht="12" customHeight="1" x14ac:dyDescent="0.2">
      <c r="E226" s="10"/>
      <c r="H226" s="20"/>
    </row>
    <row r="227" spans="5:8" ht="12" customHeight="1" x14ac:dyDescent="0.2">
      <c r="E227" s="10"/>
      <c r="H227" s="20"/>
    </row>
    <row r="228" spans="5:8" ht="12" customHeight="1" x14ac:dyDescent="0.2">
      <c r="E228" s="10"/>
      <c r="H228" s="20"/>
    </row>
    <row r="229" spans="5:8" ht="12" customHeight="1" x14ac:dyDescent="0.2">
      <c r="E229" s="10"/>
      <c r="H229" s="20"/>
    </row>
    <row r="230" spans="5:8" ht="12" customHeight="1" x14ac:dyDescent="0.2">
      <c r="E230" s="10"/>
      <c r="H230" s="20"/>
    </row>
    <row r="231" spans="5:8" ht="12" customHeight="1" x14ac:dyDescent="0.2">
      <c r="E231" s="10"/>
      <c r="H231" s="20"/>
    </row>
    <row r="232" spans="5:8" ht="12" customHeight="1" x14ac:dyDescent="0.2">
      <c r="E232" s="10"/>
      <c r="H232" s="20"/>
    </row>
    <row r="233" spans="5:8" ht="12" customHeight="1" x14ac:dyDescent="0.2">
      <c r="E233" s="10"/>
      <c r="H233" s="20"/>
    </row>
    <row r="234" spans="5:8" ht="12" customHeight="1" x14ac:dyDescent="0.2">
      <c r="E234" s="10"/>
      <c r="H234" s="20"/>
    </row>
    <row r="235" spans="5:8" ht="12" customHeight="1" x14ac:dyDescent="0.2">
      <c r="E235" s="10"/>
      <c r="H235" s="20"/>
    </row>
    <row r="236" spans="5:8" ht="12" customHeight="1" x14ac:dyDescent="0.2">
      <c r="E236" s="10"/>
      <c r="H236" s="20"/>
    </row>
    <row r="237" spans="5:8" ht="12" customHeight="1" x14ac:dyDescent="0.2">
      <c r="E237" s="10"/>
      <c r="H237" s="20"/>
    </row>
    <row r="238" spans="5:8" ht="12" customHeight="1" x14ac:dyDescent="0.2">
      <c r="E238" s="10"/>
      <c r="H238" s="20"/>
    </row>
    <row r="239" spans="5:8" ht="12" customHeight="1" x14ac:dyDescent="0.2">
      <c r="E239" s="10"/>
      <c r="H239" s="20"/>
    </row>
    <row r="240" spans="5:8" ht="12" customHeight="1" x14ac:dyDescent="0.2">
      <c r="E240" s="10"/>
      <c r="H240" s="20"/>
    </row>
    <row r="241" spans="5:8" ht="12" customHeight="1" x14ac:dyDescent="0.2">
      <c r="E241" s="10"/>
      <c r="H241" s="20"/>
    </row>
    <row r="242" spans="5:8" ht="12" customHeight="1" x14ac:dyDescent="0.2">
      <c r="E242" s="10"/>
      <c r="H242" s="20"/>
    </row>
    <row r="243" spans="5:8" ht="12" customHeight="1" x14ac:dyDescent="0.2">
      <c r="E243" s="10"/>
      <c r="H243" s="20"/>
    </row>
    <row r="244" spans="5:8" ht="12" customHeight="1" x14ac:dyDescent="0.2">
      <c r="E244" s="10"/>
      <c r="H244" s="20"/>
    </row>
    <row r="245" spans="5:8" ht="12" customHeight="1" x14ac:dyDescent="0.2">
      <c r="E245" s="10"/>
      <c r="H245" s="20"/>
    </row>
    <row r="246" spans="5:8" ht="12" customHeight="1" x14ac:dyDescent="0.2">
      <c r="E246" s="10"/>
      <c r="H246" s="20"/>
    </row>
    <row r="247" spans="5:8" ht="12" customHeight="1" x14ac:dyDescent="0.2">
      <c r="E247" s="10"/>
      <c r="H247" s="20"/>
    </row>
    <row r="248" spans="5:8" ht="12" customHeight="1" x14ac:dyDescent="0.2">
      <c r="E248" s="10"/>
      <c r="H248" s="20"/>
    </row>
    <row r="249" spans="5:8" ht="12" customHeight="1" x14ac:dyDescent="0.2">
      <c r="E249" s="10"/>
      <c r="H249" s="20"/>
    </row>
    <row r="250" spans="5:8" ht="12" customHeight="1" x14ac:dyDescent="0.2">
      <c r="E250" s="10"/>
      <c r="H250" s="20"/>
    </row>
    <row r="251" spans="5:8" ht="12" customHeight="1" x14ac:dyDescent="0.2">
      <c r="E251" s="10"/>
      <c r="H251" s="20"/>
    </row>
    <row r="252" spans="5:8" ht="12" customHeight="1" x14ac:dyDescent="0.2">
      <c r="E252" s="10"/>
      <c r="H252" s="20"/>
    </row>
    <row r="253" spans="5:8" ht="12" customHeight="1" x14ac:dyDescent="0.2">
      <c r="E253" s="10"/>
      <c r="H253" s="20"/>
    </row>
    <row r="254" spans="5:8" ht="12" customHeight="1" x14ac:dyDescent="0.2">
      <c r="E254" s="10"/>
      <c r="H254" s="20"/>
    </row>
    <row r="255" spans="5:8" ht="12" customHeight="1" x14ac:dyDescent="0.2">
      <c r="E255" s="10"/>
      <c r="H255" s="20"/>
    </row>
    <row r="256" spans="5:8" ht="12" customHeight="1" x14ac:dyDescent="0.2">
      <c r="E256" s="10"/>
      <c r="H256" s="20"/>
    </row>
    <row r="257" spans="5:8" ht="12" customHeight="1" x14ac:dyDescent="0.2">
      <c r="E257" s="10"/>
      <c r="H257" s="20"/>
    </row>
    <row r="258" spans="5:8" ht="12" customHeight="1" x14ac:dyDescent="0.2">
      <c r="E258" s="10"/>
      <c r="H258" s="20"/>
    </row>
    <row r="259" spans="5:8" ht="12" customHeight="1" x14ac:dyDescent="0.2">
      <c r="E259" s="10"/>
      <c r="H259" s="20"/>
    </row>
    <row r="260" spans="5:8" ht="12" customHeight="1" x14ac:dyDescent="0.2">
      <c r="E260" s="10"/>
      <c r="H260" s="20"/>
    </row>
    <row r="261" spans="5:8" ht="12" customHeight="1" x14ac:dyDescent="0.2">
      <c r="E261" s="10"/>
      <c r="H261" s="20"/>
    </row>
    <row r="262" spans="5:8" ht="12" customHeight="1" x14ac:dyDescent="0.2">
      <c r="E262" s="10"/>
      <c r="H262" s="20"/>
    </row>
    <row r="263" spans="5:8" ht="12" customHeight="1" x14ac:dyDescent="0.2">
      <c r="E263" s="10"/>
      <c r="H263" s="20"/>
    </row>
    <row r="264" spans="5:8" ht="12" customHeight="1" x14ac:dyDescent="0.2">
      <c r="E264" s="10"/>
      <c r="H264" s="20"/>
    </row>
    <row r="265" spans="5:8" ht="12" customHeight="1" x14ac:dyDescent="0.2">
      <c r="E265" s="10"/>
      <c r="H265" s="20"/>
    </row>
    <row r="266" spans="5:8" ht="12" customHeight="1" x14ac:dyDescent="0.2">
      <c r="E266" s="10"/>
      <c r="H266" s="20"/>
    </row>
    <row r="267" spans="5:8" ht="12" customHeight="1" x14ac:dyDescent="0.2">
      <c r="E267" s="10"/>
      <c r="H267" s="20"/>
    </row>
    <row r="268" spans="5:8" ht="12" customHeight="1" x14ac:dyDescent="0.2">
      <c r="E268" s="10"/>
      <c r="H268" s="20"/>
    </row>
    <row r="269" spans="5:8" ht="12" customHeight="1" x14ac:dyDescent="0.2">
      <c r="E269" s="10"/>
      <c r="H269" s="20"/>
    </row>
    <row r="270" spans="5:8" ht="12" customHeight="1" x14ac:dyDescent="0.2">
      <c r="E270" s="10"/>
      <c r="H270" s="20"/>
    </row>
    <row r="271" spans="5:8" ht="12" customHeight="1" x14ac:dyDescent="0.2">
      <c r="E271" s="10"/>
      <c r="H271" s="20"/>
    </row>
    <row r="272" spans="5:8" ht="12" customHeight="1" x14ac:dyDescent="0.2">
      <c r="E272" s="10"/>
      <c r="H272" s="20"/>
    </row>
    <row r="273" spans="5:8" ht="12" customHeight="1" x14ac:dyDescent="0.2">
      <c r="E273" s="10"/>
      <c r="H273" s="20"/>
    </row>
    <row r="274" spans="5:8" ht="12" customHeight="1" x14ac:dyDescent="0.2">
      <c r="E274" s="10"/>
      <c r="H274" s="20"/>
    </row>
    <row r="275" spans="5:8" ht="12" customHeight="1" x14ac:dyDescent="0.2">
      <c r="E275" s="10"/>
      <c r="H275" s="20"/>
    </row>
    <row r="276" spans="5:8" ht="12" customHeight="1" x14ac:dyDescent="0.2">
      <c r="E276" s="10"/>
      <c r="H276" s="20"/>
    </row>
    <row r="277" spans="5:8" ht="12" customHeight="1" x14ac:dyDescent="0.2">
      <c r="E277" s="10"/>
      <c r="H277" s="20"/>
    </row>
    <row r="278" spans="5:8" ht="12" customHeight="1" x14ac:dyDescent="0.2">
      <c r="E278" s="10"/>
      <c r="H278" s="20"/>
    </row>
    <row r="279" spans="5:8" ht="12" customHeight="1" x14ac:dyDescent="0.2">
      <c r="E279" s="10"/>
      <c r="H279" s="20"/>
    </row>
    <row r="280" spans="5:8" ht="12" customHeight="1" x14ac:dyDescent="0.2">
      <c r="E280" s="10"/>
      <c r="H280" s="20"/>
    </row>
    <row r="281" spans="5:8" ht="12" customHeight="1" x14ac:dyDescent="0.2">
      <c r="E281" s="10"/>
      <c r="H281" s="20"/>
    </row>
    <row r="282" spans="5:8" ht="12" customHeight="1" x14ac:dyDescent="0.2">
      <c r="E282" s="10"/>
      <c r="H282" s="20"/>
    </row>
    <row r="283" spans="5:8" ht="12" customHeight="1" x14ac:dyDescent="0.2">
      <c r="E283" s="10"/>
      <c r="H283" s="20"/>
    </row>
    <row r="284" spans="5:8" ht="12" customHeight="1" x14ac:dyDescent="0.2">
      <c r="E284" s="10"/>
      <c r="H284" s="20"/>
    </row>
    <row r="285" spans="5:8" ht="12" customHeight="1" x14ac:dyDescent="0.2">
      <c r="E285" s="10"/>
      <c r="H285" s="20"/>
    </row>
    <row r="286" spans="5:8" ht="12" customHeight="1" x14ac:dyDescent="0.2">
      <c r="E286" s="10"/>
      <c r="H286" s="20"/>
    </row>
    <row r="287" spans="5:8" ht="12" customHeight="1" x14ac:dyDescent="0.2">
      <c r="E287" s="10"/>
      <c r="H287" s="20"/>
    </row>
    <row r="288" spans="5:8" ht="12" customHeight="1" x14ac:dyDescent="0.2">
      <c r="E288" s="10"/>
      <c r="H288" s="20"/>
    </row>
    <row r="289" spans="5:8" ht="12" customHeight="1" x14ac:dyDescent="0.2">
      <c r="E289" s="10"/>
      <c r="H289" s="20"/>
    </row>
    <row r="290" spans="5:8" ht="12" customHeight="1" x14ac:dyDescent="0.2">
      <c r="E290" s="10"/>
      <c r="H290" s="20"/>
    </row>
    <row r="291" spans="5:8" ht="12" customHeight="1" x14ac:dyDescent="0.2">
      <c r="E291" s="10"/>
      <c r="H291" s="20"/>
    </row>
    <row r="292" spans="5:8" ht="12" customHeight="1" x14ac:dyDescent="0.2">
      <c r="E292" s="10"/>
      <c r="H292" s="20"/>
    </row>
    <row r="293" spans="5:8" ht="12" customHeight="1" x14ac:dyDescent="0.2">
      <c r="E293" s="10"/>
      <c r="H293" s="20"/>
    </row>
    <row r="294" spans="5:8" ht="12" customHeight="1" x14ac:dyDescent="0.2">
      <c r="E294" s="10"/>
      <c r="H294" s="20"/>
    </row>
    <row r="295" spans="5:8" ht="12" customHeight="1" x14ac:dyDescent="0.2">
      <c r="E295" s="10"/>
      <c r="H295" s="20"/>
    </row>
    <row r="296" spans="5:8" ht="12" customHeight="1" x14ac:dyDescent="0.2">
      <c r="E296" s="10"/>
      <c r="H296" s="20"/>
    </row>
    <row r="297" spans="5:8" ht="12" customHeight="1" x14ac:dyDescent="0.2">
      <c r="E297" s="10"/>
      <c r="H297" s="20"/>
    </row>
    <row r="298" spans="5:8" ht="12" customHeight="1" x14ac:dyDescent="0.2">
      <c r="E298" s="10"/>
      <c r="H298" s="20"/>
    </row>
    <row r="299" spans="5:8" ht="12" customHeight="1" x14ac:dyDescent="0.2">
      <c r="E299" s="10"/>
      <c r="H299" s="20"/>
    </row>
    <row r="300" spans="5:8" ht="12" customHeight="1" x14ac:dyDescent="0.2">
      <c r="E300" s="10"/>
      <c r="H300" s="20"/>
    </row>
    <row r="301" spans="5:8" ht="12" customHeight="1" x14ac:dyDescent="0.2">
      <c r="E301" s="10"/>
      <c r="H301" s="20"/>
    </row>
    <row r="302" spans="5:8" ht="12" customHeight="1" x14ac:dyDescent="0.2">
      <c r="E302" s="10"/>
      <c r="H302" s="20"/>
    </row>
    <row r="303" spans="5:8" ht="12" customHeight="1" x14ac:dyDescent="0.2">
      <c r="E303" s="10"/>
      <c r="H303" s="20"/>
    </row>
    <row r="304" spans="5:8" ht="12" customHeight="1" x14ac:dyDescent="0.2">
      <c r="E304" s="10"/>
      <c r="H304" s="20"/>
    </row>
    <row r="305" spans="5:8" ht="12" customHeight="1" x14ac:dyDescent="0.2">
      <c r="E305" s="10"/>
      <c r="H305" s="20"/>
    </row>
    <row r="306" spans="5:8" ht="12" customHeight="1" x14ac:dyDescent="0.2">
      <c r="E306" s="10"/>
      <c r="H306" s="20"/>
    </row>
    <row r="307" spans="5:8" ht="12" customHeight="1" x14ac:dyDescent="0.2">
      <c r="E307" s="10"/>
      <c r="H307" s="20"/>
    </row>
    <row r="308" spans="5:8" ht="12" customHeight="1" x14ac:dyDescent="0.2">
      <c r="E308" s="10"/>
      <c r="H308" s="20"/>
    </row>
    <row r="309" spans="5:8" ht="12" customHeight="1" x14ac:dyDescent="0.2">
      <c r="E309" s="10"/>
      <c r="H309" s="20"/>
    </row>
    <row r="310" spans="5:8" ht="12" customHeight="1" x14ac:dyDescent="0.2">
      <c r="E310" s="10"/>
      <c r="H310" s="20"/>
    </row>
    <row r="311" spans="5:8" ht="12" customHeight="1" x14ac:dyDescent="0.2">
      <c r="E311" s="10"/>
      <c r="H311" s="20"/>
    </row>
    <row r="312" spans="5:8" ht="12" customHeight="1" x14ac:dyDescent="0.2">
      <c r="E312" s="10"/>
      <c r="H312" s="20"/>
    </row>
    <row r="313" spans="5:8" ht="12" customHeight="1" x14ac:dyDescent="0.2">
      <c r="E313" s="10"/>
      <c r="H313" s="20"/>
    </row>
    <row r="314" spans="5:8" ht="12" customHeight="1" x14ac:dyDescent="0.2">
      <c r="E314" s="10"/>
      <c r="H314" s="20"/>
    </row>
    <row r="315" spans="5:8" ht="12" customHeight="1" x14ac:dyDescent="0.2">
      <c r="E315" s="10"/>
      <c r="H315" s="20"/>
    </row>
    <row r="316" spans="5:8" ht="12" customHeight="1" x14ac:dyDescent="0.2">
      <c r="E316" s="10"/>
      <c r="H316" s="20"/>
    </row>
    <row r="317" spans="5:8" ht="12" customHeight="1" x14ac:dyDescent="0.2">
      <c r="E317" s="10"/>
      <c r="H317" s="20"/>
    </row>
    <row r="318" spans="5:8" ht="12" customHeight="1" x14ac:dyDescent="0.2">
      <c r="E318" s="10"/>
      <c r="H318" s="20"/>
    </row>
    <row r="319" spans="5:8" ht="12" customHeight="1" x14ac:dyDescent="0.2">
      <c r="E319" s="10"/>
      <c r="H319" s="20"/>
    </row>
    <row r="320" spans="5:8" ht="12" customHeight="1" x14ac:dyDescent="0.2">
      <c r="E320" s="10"/>
      <c r="H320" s="20"/>
    </row>
    <row r="321" spans="5:8" ht="12" customHeight="1" x14ac:dyDescent="0.2">
      <c r="E321" s="10"/>
      <c r="H321" s="20"/>
    </row>
    <row r="322" spans="5:8" ht="12" customHeight="1" x14ac:dyDescent="0.2">
      <c r="E322" s="10"/>
      <c r="H322" s="20"/>
    </row>
    <row r="323" spans="5:8" ht="12" customHeight="1" x14ac:dyDescent="0.2">
      <c r="E323" s="10"/>
      <c r="H323" s="20"/>
    </row>
    <row r="324" spans="5:8" ht="12" customHeight="1" x14ac:dyDescent="0.2">
      <c r="E324" s="10"/>
      <c r="H324" s="20"/>
    </row>
    <row r="325" spans="5:8" ht="12" customHeight="1" x14ac:dyDescent="0.2">
      <c r="E325" s="10"/>
      <c r="H325" s="20"/>
    </row>
    <row r="326" spans="5:8" ht="12" customHeight="1" x14ac:dyDescent="0.2">
      <c r="E326" s="10"/>
      <c r="H326" s="20"/>
    </row>
    <row r="327" spans="5:8" ht="12" customHeight="1" x14ac:dyDescent="0.2">
      <c r="E327" s="10"/>
      <c r="H327" s="20"/>
    </row>
    <row r="328" spans="5:8" ht="12" customHeight="1" x14ac:dyDescent="0.2">
      <c r="E328" s="10"/>
      <c r="H328" s="20"/>
    </row>
    <row r="329" spans="5:8" ht="12" customHeight="1" x14ac:dyDescent="0.2">
      <c r="E329" s="10"/>
      <c r="H329" s="20"/>
    </row>
    <row r="330" spans="5:8" ht="12" customHeight="1" x14ac:dyDescent="0.2">
      <c r="E330" s="10"/>
      <c r="H330" s="20"/>
    </row>
    <row r="331" spans="5:8" ht="12" customHeight="1" x14ac:dyDescent="0.2">
      <c r="E331" s="10"/>
      <c r="H331" s="20"/>
    </row>
    <row r="332" spans="5:8" ht="12" customHeight="1" x14ac:dyDescent="0.2">
      <c r="E332" s="10"/>
      <c r="H332" s="20"/>
    </row>
    <row r="333" spans="5:8" ht="12" customHeight="1" x14ac:dyDescent="0.2">
      <c r="E333" s="10"/>
      <c r="H333" s="20"/>
    </row>
    <row r="334" spans="5:8" ht="12" customHeight="1" x14ac:dyDescent="0.2">
      <c r="E334" s="10"/>
      <c r="H334" s="20"/>
    </row>
    <row r="335" spans="5:8" ht="12" customHeight="1" x14ac:dyDescent="0.2">
      <c r="E335" s="10"/>
      <c r="H335" s="20"/>
    </row>
    <row r="336" spans="5:8" ht="12" customHeight="1" x14ac:dyDescent="0.2">
      <c r="E336" s="10"/>
      <c r="H336" s="20"/>
    </row>
    <row r="337" spans="5:8" ht="12" customHeight="1" x14ac:dyDescent="0.2">
      <c r="E337" s="10"/>
      <c r="H337" s="20"/>
    </row>
    <row r="338" spans="5:8" ht="12" customHeight="1" x14ac:dyDescent="0.2">
      <c r="E338" s="10"/>
      <c r="H338" s="20"/>
    </row>
    <row r="339" spans="5:8" ht="12" customHeight="1" x14ac:dyDescent="0.2">
      <c r="E339" s="10"/>
      <c r="H339" s="20"/>
    </row>
    <row r="340" spans="5:8" ht="12" customHeight="1" x14ac:dyDescent="0.2">
      <c r="E340" s="10"/>
      <c r="H340" s="20"/>
    </row>
    <row r="341" spans="5:8" ht="12" customHeight="1" x14ac:dyDescent="0.2">
      <c r="E341" s="10"/>
      <c r="H341" s="20"/>
    </row>
    <row r="342" spans="5:8" ht="12" customHeight="1" x14ac:dyDescent="0.2">
      <c r="E342" s="10"/>
      <c r="H342" s="20"/>
    </row>
    <row r="343" spans="5:8" ht="12" customHeight="1" x14ac:dyDescent="0.2">
      <c r="E343" s="10"/>
      <c r="H343" s="20"/>
    </row>
    <row r="344" spans="5:8" ht="12" customHeight="1" x14ac:dyDescent="0.2">
      <c r="E344" s="10"/>
      <c r="H344" s="20"/>
    </row>
    <row r="345" spans="5:8" ht="12" customHeight="1" x14ac:dyDescent="0.2">
      <c r="E345" s="10"/>
      <c r="H345" s="20"/>
    </row>
    <row r="346" spans="5:8" ht="12" customHeight="1" x14ac:dyDescent="0.2">
      <c r="E346" s="10"/>
      <c r="H346" s="20"/>
    </row>
    <row r="347" spans="5:8" ht="12" customHeight="1" x14ac:dyDescent="0.2">
      <c r="E347" s="10"/>
      <c r="H347" s="20"/>
    </row>
    <row r="348" spans="5:8" ht="12" customHeight="1" x14ac:dyDescent="0.2">
      <c r="E348" s="10"/>
      <c r="H348" s="20"/>
    </row>
    <row r="349" spans="5:8" ht="12" customHeight="1" x14ac:dyDescent="0.2">
      <c r="E349" s="10"/>
      <c r="H349" s="20"/>
    </row>
    <row r="350" spans="5:8" ht="12" customHeight="1" x14ac:dyDescent="0.2">
      <c r="E350" s="10"/>
      <c r="H350" s="20"/>
    </row>
    <row r="351" spans="5:8" ht="12" customHeight="1" x14ac:dyDescent="0.2">
      <c r="E351" s="10"/>
      <c r="H351" s="20"/>
    </row>
    <row r="352" spans="5:8" ht="12" customHeight="1" x14ac:dyDescent="0.2">
      <c r="E352" s="10"/>
      <c r="H352" s="20"/>
    </row>
    <row r="353" spans="5:8" ht="12" customHeight="1" x14ac:dyDescent="0.2">
      <c r="E353" s="10"/>
      <c r="H353" s="20"/>
    </row>
    <row r="354" spans="5:8" ht="12" customHeight="1" x14ac:dyDescent="0.2">
      <c r="E354" s="10"/>
      <c r="H354" s="20"/>
    </row>
    <row r="355" spans="5:8" ht="12" customHeight="1" x14ac:dyDescent="0.2">
      <c r="E355" s="10"/>
      <c r="H355" s="20"/>
    </row>
    <row r="356" spans="5:8" ht="12" customHeight="1" x14ac:dyDescent="0.2">
      <c r="E356" s="10"/>
      <c r="H356" s="20"/>
    </row>
    <row r="357" spans="5:8" ht="12" customHeight="1" x14ac:dyDescent="0.2">
      <c r="E357" s="10"/>
      <c r="H357" s="20"/>
    </row>
    <row r="358" spans="5:8" ht="12" customHeight="1" x14ac:dyDescent="0.2">
      <c r="E358" s="10"/>
      <c r="H358" s="20"/>
    </row>
    <row r="359" spans="5:8" ht="12" customHeight="1" x14ac:dyDescent="0.2">
      <c r="E359" s="10"/>
      <c r="H359" s="20"/>
    </row>
    <row r="360" spans="5:8" ht="12" customHeight="1" x14ac:dyDescent="0.2">
      <c r="E360" s="10"/>
      <c r="H360" s="20"/>
    </row>
    <row r="361" spans="5:8" ht="12" customHeight="1" x14ac:dyDescent="0.2">
      <c r="E361" s="10"/>
      <c r="H361" s="20"/>
    </row>
    <row r="362" spans="5:8" ht="12" customHeight="1" x14ac:dyDescent="0.2">
      <c r="E362" s="10"/>
      <c r="H362" s="20"/>
    </row>
    <row r="363" spans="5:8" ht="12" customHeight="1" x14ac:dyDescent="0.2">
      <c r="E363" s="10"/>
      <c r="H363" s="20"/>
    </row>
    <row r="364" spans="5:8" ht="12" customHeight="1" x14ac:dyDescent="0.2">
      <c r="E364" s="10"/>
      <c r="H364" s="20"/>
    </row>
    <row r="365" spans="5:8" ht="12" customHeight="1" x14ac:dyDescent="0.2">
      <c r="E365" s="10"/>
      <c r="H365" s="20"/>
    </row>
    <row r="366" spans="5:8" ht="12" customHeight="1" x14ac:dyDescent="0.2">
      <c r="E366" s="10"/>
      <c r="H366" s="20"/>
    </row>
    <row r="367" spans="5:8" ht="12" customHeight="1" x14ac:dyDescent="0.2">
      <c r="E367" s="10"/>
      <c r="H367" s="20"/>
    </row>
    <row r="368" spans="5:8" ht="12" customHeight="1" x14ac:dyDescent="0.2">
      <c r="E368" s="10"/>
      <c r="H368" s="20"/>
    </row>
    <row r="369" spans="5:8" ht="12" customHeight="1" x14ac:dyDescent="0.2">
      <c r="E369" s="10"/>
      <c r="H369" s="20"/>
    </row>
    <row r="370" spans="5:8" ht="12" customHeight="1" x14ac:dyDescent="0.2">
      <c r="E370" s="10"/>
      <c r="H370" s="20"/>
    </row>
    <row r="371" spans="5:8" ht="12" customHeight="1" x14ac:dyDescent="0.2">
      <c r="E371" s="10"/>
      <c r="H371" s="20"/>
    </row>
    <row r="372" spans="5:8" ht="12" customHeight="1" x14ac:dyDescent="0.2">
      <c r="E372" s="10"/>
      <c r="H372" s="20"/>
    </row>
    <row r="373" spans="5:8" ht="12" customHeight="1" x14ac:dyDescent="0.2">
      <c r="E373" s="10"/>
      <c r="H373" s="20"/>
    </row>
    <row r="374" spans="5:8" ht="12" customHeight="1" x14ac:dyDescent="0.2">
      <c r="E374" s="10"/>
      <c r="H374" s="20"/>
    </row>
    <row r="375" spans="5:8" ht="12" customHeight="1" x14ac:dyDescent="0.2">
      <c r="E375" s="10"/>
      <c r="H375" s="20"/>
    </row>
    <row r="376" spans="5:8" ht="12" customHeight="1" x14ac:dyDescent="0.2">
      <c r="E376" s="10"/>
      <c r="H376" s="20"/>
    </row>
    <row r="377" spans="5:8" ht="12" customHeight="1" x14ac:dyDescent="0.2">
      <c r="E377" s="10"/>
      <c r="H377" s="20"/>
    </row>
    <row r="378" spans="5:8" ht="12" customHeight="1" x14ac:dyDescent="0.2">
      <c r="E378" s="10"/>
      <c r="H378" s="20"/>
    </row>
    <row r="379" spans="5:8" ht="12" customHeight="1" x14ac:dyDescent="0.2">
      <c r="E379" s="10"/>
      <c r="H379" s="20"/>
    </row>
    <row r="380" spans="5:8" ht="12" customHeight="1" x14ac:dyDescent="0.2">
      <c r="E380" s="10"/>
      <c r="H380" s="20"/>
    </row>
    <row r="381" spans="5:8" ht="12" customHeight="1" x14ac:dyDescent="0.2">
      <c r="E381" s="10"/>
      <c r="H381" s="20"/>
    </row>
    <row r="382" spans="5:8" ht="12" customHeight="1" x14ac:dyDescent="0.2">
      <c r="E382" s="10"/>
      <c r="H382" s="20"/>
    </row>
    <row r="383" spans="5:8" ht="12" customHeight="1" x14ac:dyDescent="0.2">
      <c r="E383" s="10"/>
      <c r="H383" s="20"/>
    </row>
    <row r="384" spans="5:8" ht="12" customHeight="1" x14ac:dyDescent="0.2">
      <c r="E384" s="10"/>
      <c r="H384" s="20"/>
    </row>
    <row r="385" spans="5:8" ht="12" customHeight="1" x14ac:dyDescent="0.2">
      <c r="E385" s="10"/>
      <c r="H385" s="20"/>
    </row>
    <row r="386" spans="5:8" ht="12" customHeight="1" x14ac:dyDescent="0.2">
      <c r="E386" s="10"/>
      <c r="H386" s="20"/>
    </row>
    <row r="387" spans="5:8" ht="12" customHeight="1" x14ac:dyDescent="0.2">
      <c r="E387" s="10"/>
      <c r="H387" s="20"/>
    </row>
    <row r="388" spans="5:8" ht="12" customHeight="1" x14ac:dyDescent="0.2">
      <c r="E388" s="10"/>
      <c r="H388" s="20"/>
    </row>
    <row r="389" spans="5:8" ht="12" customHeight="1" x14ac:dyDescent="0.2">
      <c r="E389" s="10"/>
      <c r="H389" s="20"/>
    </row>
    <row r="390" spans="5:8" ht="12" customHeight="1" x14ac:dyDescent="0.2">
      <c r="E390" s="10"/>
      <c r="H390" s="20"/>
    </row>
    <row r="391" spans="5:8" ht="12" customHeight="1" x14ac:dyDescent="0.2">
      <c r="E391" s="10"/>
      <c r="H391" s="20"/>
    </row>
    <row r="392" spans="5:8" ht="12" customHeight="1" x14ac:dyDescent="0.2">
      <c r="E392" s="10"/>
      <c r="H392" s="20"/>
    </row>
    <row r="393" spans="5:8" ht="12" customHeight="1" x14ac:dyDescent="0.2">
      <c r="E393" s="10"/>
      <c r="H393" s="20"/>
    </row>
    <row r="394" spans="5:8" ht="12" customHeight="1" x14ac:dyDescent="0.2">
      <c r="E394" s="10"/>
      <c r="H394" s="20"/>
    </row>
    <row r="395" spans="5:8" ht="12" customHeight="1" x14ac:dyDescent="0.2">
      <c r="E395" s="10"/>
      <c r="H395" s="20"/>
    </row>
    <row r="396" spans="5:8" ht="12" customHeight="1" x14ac:dyDescent="0.2">
      <c r="E396" s="10"/>
      <c r="H396" s="20"/>
    </row>
    <row r="397" spans="5:8" ht="12" customHeight="1" x14ac:dyDescent="0.2">
      <c r="E397" s="10"/>
      <c r="H397" s="20"/>
    </row>
    <row r="398" spans="5:8" ht="12" customHeight="1" x14ac:dyDescent="0.2">
      <c r="E398" s="10"/>
      <c r="H398" s="20"/>
    </row>
    <row r="399" spans="5:8" ht="12" customHeight="1" x14ac:dyDescent="0.2">
      <c r="E399" s="10"/>
      <c r="H399" s="20"/>
    </row>
    <row r="400" spans="5:8" ht="12" customHeight="1" x14ac:dyDescent="0.2">
      <c r="E400" s="10"/>
      <c r="H400" s="20"/>
    </row>
    <row r="401" spans="5:8" ht="12" customHeight="1" x14ac:dyDescent="0.2">
      <c r="E401" s="10"/>
      <c r="H401" s="20"/>
    </row>
    <row r="402" spans="5:8" ht="12" customHeight="1" x14ac:dyDescent="0.2">
      <c r="E402" s="10"/>
      <c r="H402" s="20"/>
    </row>
    <row r="403" spans="5:8" ht="12" customHeight="1" x14ac:dyDescent="0.2">
      <c r="E403" s="10"/>
      <c r="H403" s="20"/>
    </row>
    <row r="404" spans="5:8" ht="12" customHeight="1" x14ac:dyDescent="0.2">
      <c r="E404" s="10"/>
      <c r="H404" s="20"/>
    </row>
    <row r="405" spans="5:8" ht="12" customHeight="1" x14ac:dyDescent="0.2">
      <c r="E405" s="10"/>
      <c r="H405" s="20"/>
    </row>
    <row r="406" spans="5:8" ht="12" customHeight="1" x14ac:dyDescent="0.2">
      <c r="E406" s="10"/>
      <c r="H406" s="20"/>
    </row>
    <row r="407" spans="5:8" ht="12" customHeight="1" x14ac:dyDescent="0.2">
      <c r="E407" s="10"/>
      <c r="H407" s="20"/>
    </row>
    <row r="408" spans="5:8" ht="12" customHeight="1" x14ac:dyDescent="0.2">
      <c r="E408" s="10"/>
      <c r="H408" s="20"/>
    </row>
    <row r="409" spans="5:8" ht="12" customHeight="1" x14ac:dyDescent="0.2">
      <c r="E409" s="10"/>
      <c r="H409" s="20"/>
    </row>
    <row r="410" spans="5:8" ht="12" customHeight="1" x14ac:dyDescent="0.2">
      <c r="E410" s="10"/>
      <c r="H410" s="20"/>
    </row>
    <row r="411" spans="5:8" ht="12" customHeight="1" x14ac:dyDescent="0.2">
      <c r="E411" s="10"/>
      <c r="H411" s="20"/>
    </row>
    <row r="412" spans="5:8" ht="12" customHeight="1" x14ac:dyDescent="0.2">
      <c r="E412" s="10"/>
      <c r="H412" s="20"/>
    </row>
    <row r="413" spans="5:8" ht="12" customHeight="1" x14ac:dyDescent="0.2">
      <c r="E413" s="10"/>
      <c r="H413" s="20"/>
    </row>
    <row r="414" spans="5:8" ht="12" customHeight="1" x14ac:dyDescent="0.2">
      <c r="E414" s="10"/>
      <c r="H414" s="20"/>
    </row>
    <row r="415" spans="5:8" ht="12" customHeight="1" x14ac:dyDescent="0.2">
      <c r="E415" s="10"/>
      <c r="H415" s="20"/>
    </row>
    <row r="416" spans="5:8" ht="12" customHeight="1" x14ac:dyDescent="0.2">
      <c r="E416" s="10"/>
      <c r="H416" s="20"/>
    </row>
    <row r="417" spans="5:8" ht="12" customHeight="1" x14ac:dyDescent="0.2">
      <c r="E417" s="10"/>
      <c r="H417" s="20"/>
    </row>
    <row r="418" spans="5:8" ht="12" customHeight="1" x14ac:dyDescent="0.2">
      <c r="E418" s="10"/>
      <c r="H418" s="20"/>
    </row>
    <row r="419" spans="5:8" ht="12" customHeight="1" x14ac:dyDescent="0.2">
      <c r="E419" s="10"/>
      <c r="H419" s="20"/>
    </row>
    <row r="420" spans="5:8" ht="12" customHeight="1" x14ac:dyDescent="0.2">
      <c r="E420" s="10"/>
      <c r="H420" s="20"/>
    </row>
    <row r="421" spans="5:8" ht="12" customHeight="1" x14ac:dyDescent="0.2">
      <c r="E421" s="10"/>
      <c r="H421" s="20"/>
    </row>
    <row r="422" spans="5:8" ht="12" customHeight="1" x14ac:dyDescent="0.2">
      <c r="E422" s="10"/>
      <c r="H422" s="20"/>
    </row>
    <row r="423" spans="5:8" ht="12" customHeight="1" x14ac:dyDescent="0.2">
      <c r="E423" s="10"/>
      <c r="H423" s="20"/>
    </row>
    <row r="424" spans="5:8" ht="12" customHeight="1" x14ac:dyDescent="0.2">
      <c r="E424" s="10"/>
      <c r="H424" s="20"/>
    </row>
    <row r="425" spans="5:8" ht="12" customHeight="1" x14ac:dyDescent="0.2">
      <c r="E425" s="10"/>
      <c r="H425" s="20"/>
    </row>
    <row r="426" spans="5:8" ht="12" customHeight="1" x14ac:dyDescent="0.2">
      <c r="E426" s="10"/>
      <c r="H426" s="20"/>
    </row>
    <row r="427" spans="5:8" ht="12" customHeight="1" x14ac:dyDescent="0.2">
      <c r="E427" s="10"/>
      <c r="H427" s="20"/>
    </row>
    <row r="428" spans="5:8" ht="12" customHeight="1" x14ac:dyDescent="0.2">
      <c r="E428" s="10"/>
      <c r="H428" s="20"/>
    </row>
    <row r="429" spans="5:8" ht="12" customHeight="1" x14ac:dyDescent="0.2">
      <c r="E429" s="10"/>
      <c r="H429" s="20"/>
    </row>
    <row r="430" spans="5:8" ht="12" customHeight="1" x14ac:dyDescent="0.2">
      <c r="E430" s="10"/>
      <c r="H430" s="20"/>
    </row>
    <row r="431" spans="5:8" ht="12" customHeight="1" x14ac:dyDescent="0.2">
      <c r="E431" s="10"/>
      <c r="H431" s="20"/>
    </row>
    <row r="432" spans="5:8" ht="12" customHeight="1" x14ac:dyDescent="0.2">
      <c r="E432" s="10"/>
      <c r="H432" s="20"/>
    </row>
    <row r="433" spans="5:8" ht="12" customHeight="1" x14ac:dyDescent="0.2">
      <c r="E433" s="10"/>
      <c r="H433" s="20"/>
    </row>
    <row r="434" spans="5:8" ht="12" customHeight="1" x14ac:dyDescent="0.2">
      <c r="E434" s="10"/>
      <c r="H434" s="20"/>
    </row>
    <row r="435" spans="5:8" ht="12" customHeight="1" x14ac:dyDescent="0.2">
      <c r="E435" s="10"/>
      <c r="H435" s="20"/>
    </row>
    <row r="436" spans="5:8" ht="12" customHeight="1" x14ac:dyDescent="0.2">
      <c r="E436" s="10"/>
      <c r="H436" s="20"/>
    </row>
    <row r="437" spans="5:8" ht="12" customHeight="1" x14ac:dyDescent="0.2">
      <c r="E437" s="10"/>
      <c r="H437" s="20"/>
    </row>
    <row r="438" spans="5:8" ht="12" customHeight="1" x14ac:dyDescent="0.2">
      <c r="E438" s="10"/>
      <c r="H438" s="20"/>
    </row>
    <row r="439" spans="5:8" ht="12" customHeight="1" x14ac:dyDescent="0.2">
      <c r="E439" s="10"/>
      <c r="H439" s="20"/>
    </row>
    <row r="440" spans="5:8" ht="12" customHeight="1" x14ac:dyDescent="0.2">
      <c r="E440" s="10"/>
      <c r="H440" s="20"/>
    </row>
    <row r="441" spans="5:8" ht="12" customHeight="1" x14ac:dyDescent="0.2">
      <c r="E441" s="10"/>
      <c r="H441" s="20"/>
    </row>
    <row r="442" spans="5:8" ht="12" customHeight="1" x14ac:dyDescent="0.2">
      <c r="E442" s="10"/>
      <c r="H442" s="20"/>
    </row>
    <row r="443" spans="5:8" ht="12" customHeight="1" x14ac:dyDescent="0.2">
      <c r="E443" s="10"/>
      <c r="H443" s="20"/>
    </row>
    <row r="444" spans="5:8" ht="12" customHeight="1" x14ac:dyDescent="0.2">
      <c r="E444" s="10"/>
      <c r="H444" s="20"/>
    </row>
    <row r="445" spans="5:8" ht="12" customHeight="1" x14ac:dyDescent="0.2">
      <c r="E445" s="10"/>
      <c r="H445" s="20"/>
    </row>
    <row r="446" spans="5:8" ht="12" customHeight="1" x14ac:dyDescent="0.2">
      <c r="E446" s="10"/>
      <c r="H446" s="20"/>
    </row>
    <row r="447" spans="5:8" ht="12" customHeight="1" x14ac:dyDescent="0.2">
      <c r="E447" s="10"/>
      <c r="H447" s="20"/>
    </row>
    <row r="448" spans="5:8" ht="12" customHeight="1" x14ac:dyDescent="0.2">
      <c r="E448" s="10"/>
      <c r="H448" s="20"/>
    </row>
    <row r="449" spans="5:8" ht="12" customHeight="1" x14ac:dyDescent="0.2">
      <c r="E449" s="10"/>
      <c r="H449" s="20"/>
    </row>
    <row r="450" spans="5:8" ht="12" customHeight="1" x14ac:dyDescent="0.2">
      <c r="E450" s="10"/>
      <c r="H450" s="20"/>
    </row>
    <row r="451" spans="5:8" ht="12" customHeight="1" x14ac:dyDescent="0.2">
      <c r="E451" s="10"/>
      <c r="H451" s="20"/>
    </row>
    <row r="452" spans="5:8" ht="12" customHeight="1" x14ac:dyDescent="0.2">
      <c r="E452" s="10"/>
      <c r="H452" s="20"/>
    </row>
    <row r="453" spans="5:8" ht="12" customHeight="1" x14ac:dyDescent="0.2">
      <c r="E453" s="10"/>
      <c r="H453" s="20"/>
    </row>
    <row r="454" spans="5:8" ht="12" customHeight="1" x14ac:dyDescent="0.2">
      <c r="E454" s="10"/>
      <c r="H454" s="20"/>
    </row>
    <row r="455" spans="5:8" ht="12" customHeight="1" x14ac:dyDescent="0.2">
      <c r="E455" s="10"/>
      <c r="H455" s="20"/>
    </row>
    <row r="456" spans="5:8" ht="12" customHeight="1" x14ac:dyDescent="0.2">
      <c r="E456" s="10"/>
      <c r="H456" s="20"/>
    </row>
    <row r="457" spans="5:8" ht="12" customHeight="1" x14ac:dyDescent="0.2">
      <c r="E457" s="10"/>
      <c r="H457" s="20"/>
    </row>
    <row r="458" spans="5:8" ht="12" customHeight="1" x14ac:dyDescent="0.2">
      <c r="E458" s="10"/>
      <c r="H458" s="20"/>
    </row>
    <row r="459" spans="5:8" ht="12" customHeight="1" x14ac:dyDescent="0.2">
      <c r="E459" s="10"/>
      <c r="H459" s="20"/>
    </row>
    <row r="460" spans="5:8" ht="12" customHeight="1" x14ac:dyDescent="0.2">
      <c r="E460" s="10"/>
      <c r="H460" s="20"/>
    </row>
    <row r="461" spans="5:8" ht="12" customHeight="1" x14ac:dyDescent="0.2">
      <c r="E461" s="10"/>
      <c r="H461" s="20"/>
    </row>
    <row r="462" spans="5:8" ht="12" customHeight="1" x14ac:dyDescent="0.2">
      <c r="E462" s="10"/>
      <c r="H462" s="20"/>
    </row>
    <row r="463" spans="5:8" ht="12" customHeight="1" x14ac:dyDescent="0.2">
      <c r="E463" s="10"/>
      <c r="H463" s="20"/>
    </row>
    <row r="464" spans="5:8" ht="12" customHeight="1" x14ac:dyDescent="0.2">
      <c r="E464" s="10"/>
      <c r="H464" s="20"/>
    </row>
    <row r="465" spans="5:8" ht="12" customHeight="1" x14ac:dyDescent="0.2">
      <c r="E465" s="10"/>
      <c r="H465" s="20"/>
    </row>
    <row r="466" spans="5:8" ht="12" customHeight="1" x14ac:dyDescent="0.2">
      <c r="E466" s="10"/>
      <c r="H466" s="20"/>
    </row>
    <row r="467" spans="5:8" ht="12" customHeight="1" x14ac:dyDescent="0.2">
      <c r="E467" s="10"/>
      <c r="H467" s="20"/>
    </row>
    <row r="468" spans="5:8" ht="12" customHeight="1" x14ac:dyDescent="0.2">
      <c r="E468" s="10"/>
      <c r="H468" s="20"/>
    </row>
    <row r="469" spans="5:8" ht="12" customHeight="1" x14ac:dyDescent="0.2">
      <c r="E469" s="10"/>
      <c r="H469" s="20"/>
    </row>
    <row r="470" spans="5:8" ht="12" customHeight="1" x14ac:dyDescent="0.2">
      <c r="E470" s="10"/>
      <c r="H470" s="20"/>
    </row>
    <row r="471" spans="5:8" ht="12" customHeight="1" x14ac:dyDescent="0.2">
      <c r="E471" s="10"/>
      <c r="H471" s="20"/>
    </row>
    <row r="472" spans="5:8" ht="12" customHeight="1" x14ac:dyDescent="0.2">
      <c r="E472" s="10"/>
      <c r="H472" s="20"/>
    </row>
    <row r="473" spans="5:8" ht="12" customHeight="1" x14ac:dyDescent="0.2">
      <c r="E473" s="10"/>
      <c r="H473" s="20"/>
    </row>
    <row r="474" spans="5:8" ht="12" customHeight="1" x14ac:dyDescent="0.2">
      <c r="E474" s="10"/>
      <c r="H474" s="20"/>
    </row>
    <row r="475" spans="5:8" ht="12" customHeight="1" x14ac:dyDescent="0.2">
      <c r="E475" s="10"/>
      <c r="H475" s="20"/>
    </row>
    <row r="476" spans="5:8" ht="12" customHeight="1" x14ac:dyDescent="0.2">
      <c r="E476" s="10"/>
      <c r="H476" s="20"/>
    </row>
    <row r="477" spans="5:8" ht="12" customHeight="1" x14ac:dyDescent="0.2">
      <c r="E477" s="10"/>
      <c r="H477" s="20"/>
    </row>
    <row r="478" spans="5:8" ht="12" customHeight="1" x14ac:dyDescent="0.2">
      <c r="E478" s="10"/>
      <c r="H478" s="20"/>
    </row>
    <row r="479" spans="5:8" ht="12" customHeight="1" x14ac:dyDescent="0.2">
      <c r="E479" s="10"/>
      <c r="H479" s="20"/>
    </row>
    <row r="480" spans="5:8" ht="12" customHeight="1" x14ac:dyDescent="0.2">
      <c r="E480" s="10"/>
      <c r="H480" s="20"/>
    </row>
    <row r="481" spans="5:8" ht="12" customHeight="1" x14ac:dyDescent="0.2">
      <c r="E481" s="10"/>
      <c r="H481" s="20"/>
    </row>
    <row r="482" spans="5:8" ht="12" customHeight="1" x14ac:dyDescent="0.2">
      <c r="E482" s="10"/>
      <c r="H482" s="20"/>
    </row>
    <row r="483" spans="5:8" ht="12" customHeight="1" x14ac:dyDescent="0.2">
      <c r="E483" s="10"/>
      <c r="H483" s="20"/>
    </row>
    <row r="484" spans="5:8" ht="12" customHeight="1" x14ac:dyDescent="0.2">
      <c r="E484" s="10"/>
      <c r="H484" s="20"/>
    </row>
    <row r="485" spans="5:8" ht="12" customHeight="1" x14ac:dyDescent="0.2">
      <c r="E485" s="10"/>
      <c r="H485" s="20"/>
    </row>
    <row r="486" spans="5:8" ht="12" customHeight="1" x14ac:dyDescent="0.2">
      <c r="E486" s="10"/>
      <c r="H486" s="20"/>
    </row>
    <row r="487" spans="5:8" ht="12" customHeight="1" x14ac:dyDescent="0.2">
      <c r="E487" s="10"/>
      <c r="H487" s="20"/>
    </row>
    <row r="488" spans="5:8" ht="12" customHeight="1" x14ac:dyDescent="0.2">
      <c r="E488" s="10"/>
      <c r="H488" s="20"/>
    </row>
    <row r="489" spans="5:8" ht="12" customHeight="1" x14ac:dyDescent="0.2">
      <c r="E489" s="10"/>
      <c r="H489" s="20"/>
    </row>
    <row r="490" spans="5:8" ht="12" customHeight="1" x14ac:dyDescent="0.2">
      <c r="E490" s="10"/>
      <c r="H490" s="20"/>
    </row>
    <row r="491" spans="5:8" ht="12" customHeight="1" x14ac:dyDescent="0.2">
      <c r="E491" s="10"/>
      <c r="H491" s="20"/>
    </row>
    <row r="492" spans="5:8" ht="12" customHeight="1" x14ac:dyDescent="0.2">
      <c r="E492" s="10"/>
      <c r="H492" s="20"/>
    </row>
    <row r="493" spans="5:8" ht="12" customHeight="1" x14ac:dyDescent="0.2">
      <c r="E493" s="10"/>
      <c r="H493" s="20"/>
    </row>
    <row r="494" spans="5:8" ht="12" customHeight="1" x14ac:dyDescent="0.2">
      <c r="E494" s="10"/>
      <c r="H494" s="20"/>
    </row>
    <row r="495" spans="5:8" ht="12" customHeight="1" x14ac:dyDescent="0.2">
      <c r="E495" s="10"/>
      <c r="H495" s="20"/>
    </row>
    <row r="496" spans="5:8" ht="12" customHeight="1" x14ac:dyDescent="0.2">
      <c r="E496" s="10"/>
      <c r="H496" s="20"/>
    </row>
    <row r="497" spans="5:8" ht="12" customHeight="1" x14ac:dyDescent="0.2">
      <c r="E497" s="10"/>
      <c r="H497" s="20"/>
    </row>
    <row r="498" spans="5:8" ht="12" customHeight="1" x14ac:dyDescent="0.2">
      <c r="E498" s="10"/>
      <c r="H498" s="20"/>
    </row>
    <row r="499" spans="5:8" ht="12" customHeight="1" x14ac:dyDescent="0.2">
      <c r="E499" s="10"/>
      <c r="H499" s="20"/>
    </row>
    <row r="500" spans="5:8" ht="12" customHeight="1" x14ac:dyDescent="0.2">
      <c r="E500" s="10"/>
      <c r="H500" s="20"/>
    </row>
    <row r="501" spans="5:8" ht="12" customHeight="1" x14ac:dyDescent="0.2">
      <c r="E501" s="10"/>
      <c r="H501" s="20"/>
    </row>
    <row r="502" spans="5:8" ht="12" customHeight="1" x14ac:dyDescent="0.2">
      <c r="E502" s="10"/>
      <c r="H502" s="20"/>
    </row>
    <row r="503" spans="5:8" ht="12" customHeight="1" x14ac:dyDescent="0.2">
      <c r="E503" s="10"/>
      <c r="H503" s="20"/>
    </row>
    <row r="504" spans="5:8" ht="12" customHeight="1" x14ac:dyDescent="0.2">
      <c r="E504" s="10"/>
      <c r="H504" s="20"/>
    </row>
    <row r="505" spans="5:8" ht="12" customHeight="1" x14ac:dyDescent="0.2">
      <c r="E505" s="10"/>
      <c r="H505" s="20"/>
    </row>
    <row r="506" spans="5:8" ht="12" customHeight="1" x14ac:dyDescent="0.2">
      <c r="E506" s="10"/>
      <c r="H506" s="20"/>
    </row>
    <row r="507" spans="5:8" ht="12" customHeight="1" x14ac:dyDescent="0.2">
      <c r="E507" s="10"/>
      <c r="H507" s="20"/>
    </row>
    <row r="508" spans="5:8" ht="12" customHeight="1" x14ac:dyDescent="0.2">
      <c r="E508" s="10"/>
      <c r="H508" s="20"/>
    </row>
    <row r="509" spans="5:8" ht="12" customHeight="1" x14ac:dyDescent="0.2">
      <c r="E509" s="10"/>
      <c r="H509" s="20"/>
    </row>
    <row r="510" spans="5:8" ht="12" customHeight="1" x14ac:dyDescent="0.2">
      <c r="E510" s="10"/>
      <c r="H510" s="20"/>
    </row>
    <row r="511" spans="5:8" ht="12" customHeight="1" x14ac:dyDescent="0.2">
      <c r="E511" s="10"/>
      <c r="H511" s="20"/>
    </row>
    <row r="512" spans="5:8" ht="12" customHeight="1" x14ac:dyDescent="0.2">
      <c r="E512" s="10"/>
      <c r="H512" s="20"/>
    </row>
    <row r="513" spans="5:8" ht="12" customHeight="1" x14ac:dyDescent="0.2">
      <c r="E513" s="10"/>
      <c r="H513" s="20"/>
    </row>
    <row r="514" spans="5:8" ht="12" customHeight="1" x14ac:dyDescent="0.2">
      <c r="E514" s="10"/>
      <c r="H514" s="20"/>
    </row>
    <row r="515" spans="5:8" ht="12" customHeight="1" x14ac:dyDescent="0.2">
      <c r="E515" s="10"/>
      <c r="H515" s="20"/>
    </row>
    <row r="516" spans="5:8" ht="12" customHeight="1" x14ac:dyDescent="0.2">
      <c r="E516" s="10"/>
      <c r="H516" s="20"/>
    </row>
    <row r="517" spans="5:8" ht="12" customHeight="1" x14ac:dyDescent="0.2">
      <c r="E517" s="10"/>
      <c r="H517" s="20"/>
    </row>
    <row r="518" spans="5:8" ht="12" customHeight="1" x14ac:dyDescent="0.2">
      <c r="E518" s="10"/>
      <c r="H518" s="20"/>
    </row>
    <row r="519" spans="5:8" ht="12" customHeight="1" x14ac:dyDescent="0.2">
      <c r="E519" s="10"/>
      <c r="H519" s="20"/>
    </row>
    <row r="520" spans="5:8" ht="12" customHeight="1" x14ac:dyDescent="0.2">
      <c r="E520" s="10"/>
      <c r="H520" s="20"/>
    </row>
    <row r="521" spans="5:8" ht="12" customHeight="1" x14ac:dyDescent="0.2">
      <c r="E521" s="10"/>
      <c r="H521" s="20"/>
    </row>
    <row r="522" spans="5:8" ht="12" customHeight="1" x14ac:dyDescent="0.2">
      <c r="E522" s="10"/>
      <c r="H522" s="20"/>
    </row>
    <row r="523" spans="5:8" ht="12" customHeight="1" x14ac:dyDescent="0.2">
      <c r="E523" s="10"/>
      <c r="H523" s="20"/>
    </row>
    <row r="524" spans="5:8" ht="12" customHeight="1" x14ac:dyDescent="0.2">
      <c r="E524" s="10"/>
      <c r="H524" s="20"/>
    </row>
    <row r="525" spans="5:8" ht="12" customHeight="1" x14ac:dyDescent="0.2">
      <c r="E525" s="10"/>
      <c r="H525" s="20"/>
    </row>
    <row r="526" spans="5:8" ht="12" customHeight="1" x14ac:dyDescent="0.2">
      <c r="E526" s="10"/>
      <c r="H526" s="20"/>
    </row>
    <row r="527" spans="5:8" ht="12" customHeight="1" x14ac:dyDescent="0.2">
      <c r="E527" s="10"/>
      <c r="H527" s="20"/>
    </row>
    <row r="528" spans="5:8" ht="12" customHeight="1" x14ac:dyDescent="0.2">
      <c r="E528" s="10"/>
      <c r="H528" s="20"/>
    </row>
    <row r="529" spans="5:8" ht="12" customHeight="1" x14ac:dyDescent="0.2">
      <c r="E529" s="10"/>
      <c r="H529" s="20"/>
    </row>
    <row r="530" spans="5:8" ht="12" customHeight="1" x14ac:dyDescent="0.2">
      <c r="E530" s="10"/>
      <c r="H530" s="20"/>
    </row>
    <row r="531" spans="5:8" ht="12" customHeight="1" x14ac:dyDescent="0.2">
      <c r="E531" s="10"/>
      <c r="H531" s="20"/>
    </row>
    <row r="532" spans="5:8" ht="12" customHeight="1" x14ac:dyDescent="0.2">
      <c r="E532" s="10"/>
      <c r="H532" s="20"/>
    </row>
    <row r="533" spans="5:8" ht="12" customHeight="1" x14ac:dyDescent="0.2">
      <c r="E533" s="10"/>
      <c r="H533" s="20"/>
    </row>
    <row r="534" spans="5:8" ht="12" customHeight="1" x14ac:dyDescent="0.2">
      <c r="E534" s="10"/>
      <c r="H534" s="20"/>
    </row>
    <row r="535" spans="5:8" ht="12" customHeight="1" x14ac:dyDescent="0.2">
      <c r="E535" s="10"/>
      <c r="H535" s="20"/>
    </row>
    <row r="536" spans="5:8" ht="12" customHeight="1" x14ac:dyDescent="0.2">
      <c r="E536" s="10"/>
      <c r="H536" s="20"/>
    </row>
    <row r="537" spans="5:8" ht="12" customHeight="1" x14ac:dyDescent="0.2">
      <c r="E537" s="10"/>
      <c r="H537" s="20"/>
    </row>
    <row r="538" spans="5:8" ht="12" customHeight="1" x14ac:dyDescent="0.2">
      <c r="E538" s="10"/>
      <c r="H538" s="20"/>
    </row>
    <row r="539" spans="5:8" ht="12" customHeight="1" x14ac:dyDescent="0.2">
      <c r="E539" s="10"/>
      <c r="H539" s="20"/>
    </row>
    <row r="540" spans="5:8" ht="12" customHeight="1" x14ac:dyDescent="0.2">
      <c r="E540" s="10"/>
      <c r="H540" s="20"/>
    </row>
    <row r="541" spans="5:8" ht="12" customHeight="1" x14ac:dyDescent="0.2">
      <c r="E541" s="10"/>
      <c r="H541" s="20"/>
    </row>
    <row r="542" spans="5:8" ht="12" customHeight="1" x14ac:dyDescent="0.2">
      <c r="E542" s="10"/>
      <c r="H542" s="20"/>
    </row>
    <row r="543" spans="5:8" ht="12" customHeight="1" x14ac:dyDescent="0.2">
      <c r="E543" s="10"/>
      <c r="H543" s="20"/>
    </row>
    <row r="544" spans="5:8" ht="12" customHeight="1" x14ac:dyDescent="0.2">
      <c r="E544" s="10"/>
      <c r="H544" s="20"/>
    </row>
    <row r="545" spans="5:8" ht="12" customHeight="1" x14ac:dyDescent="0.2">
      <c r="E545" s="10"/>
      <c r="H545" s="20"/>
    </row>
    <row r="546" spans="5:8" ht="12" customHeight="1" x14ac:dyDescent="0.2">
      <c r="E546" s="10"/>
      <c r="H546" s="20"/>
    </row>
    <row r="547" spans="5:8" ht="12" customHeight="1" x14ac:dyDescent="0.2">
      <c r="E547" s="10"/>
      <c r="H547" s="20"/>
    </row>
    <row r="548" spans="5:8" ht="12" customHeight="1" x14ac:dyDescent="0.2">
      <c r="E548" s="10"/>
      <c r="H548" s="20"/>
    </row>
    <row r="549" spans="5:8" ht="12" customHeight="1" x14ac:dyDescent="0.2">
      <c r="E549" s="10"/>
      <c r="H549" s="20"/>
    </row>
    <row r="550" spans="5:8" ht="12" customHeight="1" x14ac:dyDescent="0.2">
      <c r="E550" s="10"/>
      <c r="H550" s="20"/>
    </row>
    <row r="551" spans="5:8" ht="12" customHeight="1" x14ac:dyDescent="0.2">
      <c r="E551" s="10"/>
      <c r="H551" s="20"/>
    </row>
    <row r="552" spans="5:8" ht="12" customHeight="1" x14ac:dyDescent="0.2">
      <c r="E552" s="10"/>
      <c r="H552" s="20"/>
    </row>
    <row r="553" spans="5:8" ht="12" customHeight="1" x14ac:dyDescent="0.2">
      <c r="E553" s="10"/>
      <c r="H553" s="20"/>
    </row>
    <row r="554" spans="5:8" ht="12" customHeight="1" x14ac:dyDescent="0.2">
      <c r="E554" s="10"/>
      <c r="H554" s="20"/>
    </row>
    <row r="555" spans="5:8" ht="12" customHeight="1" x14ac:dyDescent="0.2">
      <c r="E555" s="10"/>
      <c r="H555" s="20"/>
    </row>
    <row r="556" spans="5:8" ht="12" customHeight="1" x14ac:dyDescent="0.2">
      <c r="E556" s="10"/>
      <c r="H556" s="20"/>
    </row>
    <row r="557" spans="5:8" ht="12" customHeight="1" x14ac:dyDescent="0.2">
      <c r="E557" s="10"/>
      <c r="H557" s="20"/>
    </row>
    <row r="558" spans="5:8" ht="12" customHeight="1" x14ac:dyDescent="0.2">
      <c r="E558" s="10"/>
      <c r="H558" s="20"/>
    </row>
    <row r="559" spans="5:8" ht="12" customHeight="1" x14ac:dyDescent="0.2">
      <c r="E559" s="10"/>
      <c r="H559" s="20"/>
    </row>
    <row r="560" spans="5:8" ht="12" customHeight="1" x14ac:dyDescent="0.2">
      <c r="E560" s="10"/>
      <c r="H560" s="20"/>
    </row>
    <row r="561" spans="5:8" ht="12" customHeight="1" x14ac:dyDescent="0.2">
      <c r="E561" s="10"/>
      <c r="H561" s="20"/>
    </row>
    <row r="562" spans="5:8" ht="12" customHeight="1" x14ac:dyDescent="0.2">
      <c r="E562" s="10"/>
      <c r="H562" s="20"/>
    </row>
    <row r="563" spans="5:8" ht="12" customHeight="1" x14ac:dyDescent="0.2">
      <c r="E563" s="10"/>
      <c r="H563" s="20"/>
    </row>
    <row r="564" spans="5:8" ht="12" customHeight="1" x14ac:dyDescent="0.2">
      <c r="E564" s="10"/>
      <c r="H564" s="20"/>
    </row>
    <row r="565" spans="5:8" ht="12" customHeight="1" x14ac:dyDescent="0.2">
      <c r="E565" s="10"/>
      <c r="H565" s="20"/>
    </row>
    <row r="566" spans="5:8" ht="12" customHeight="1" x14ac:dyDescent="0.2">
      <c r="E566" s="10"/>
      <c r="H566" s="20"/>
    </row>
    <row r="567" spans="5:8" ht="12" customHeight="1" x14ac:dyDescent="0.2">
      <c r="E567" s="10"/>
      <c r="H567" s="20"/>
    </row>
    <row r="568" spans="5:8" ht="12" customHeight="1" x14ac:dyDescent="0.2">
      <c r="E568" s="10"/>
      <c r="H568" s="20"/>
    </row>
    <row r="569" spans="5:8" ht="12" customHeight="1" x14ac:dyDescent="0.2">
      <c r="E569" s="10"/>
      <c r="H569" s="20"/>
    </row>
    <row r="570" spans="5:8" ht="12" customHeight="1" x14ac:dyDescent="0.2">
      <c r="E570" s="10"/>
      <c r="H570" s="20"/>
    </row>
    <row r="571" spans="5:8" ht="12" customHeight="1" x14ac:dyDescent="0.2">
      <c r="E571" s="10"/>
      <c r="H571" s="20"/>
    </row>
    <row r="572" spans="5:8" ht="12" customHeight="1" x14ac:dyDescent="0.2">
      <c r="E572" s="10"/>
      <c r="H572" s="20"/>
    </row>
    <row r="573" spans="5:8" ht="12" customHeight="1" x14ac:dyDescent="0.2">
      <c r="E573" s="10"/>
      <c r="H573" s="20"/>
    </row>
    <row r="574" spans="5:8" ht="12" customHeight="1" x14ac:dyDescent="0.2">
      <c r="E574" s="10"/>
      <c r="H574" s="20"/>
    </row>
    <row r="575" spans="5:8" ht="12" customHeight="1" x14ac:dyDescent="0.2">
      <c r="E575" s="10"/>
      <c r="H575" s="20"/>
    </row>
    <row r="576" spans="5:8" ht="12" customHeight="1" x14ac:dyDescent="0.2">
      <c r="E576" s="10"/>
      <c r="H576" s="20"/>
    </row>
    <row r="577" spans="5:8" ht="12" customHeight="1" x14ac:dyDescent="0.2">
      <c r="E577" s="10"/>
      <c r="H577" s="20"/>
    </row>
    <row r="578" spans="5:8" ht="12" customHeight="1" x14ac:dyDescent="0.2">
      <c r="E578" s="10"/>
      <c r="H578" s="20"/>
    </row>
    <row r="579" spans="5:8" ht="12" customHeight="1" x14ac:dyDescent="0.2">
      <c r="E579" s="10"/>
      <c r="H579" s="20"/>
    </row>
    <row r="580" spans="5:8" ht="12" customHeight="1" x14ac:dyDescent="0.2">
      <c r="E580" s="10"/>
      <c r="H580" s="20"/>
    </row>
    <row r="581" spans="5:8" ht="12" customHeight="1" x14ac:dyDescent="0.2">
      <c r="E581" s="10"/>
      <c r="H581" s="20"/>
    </row>
    <row r="582" spans="5:8" ht="12" customHeight="1" x14ac:dyDescent="0.2">
      <c r="E582" s="10"/>
      <c r="H582" s="20"/>
    </row>
    <row r="583" spans="5:8" ht="12" customHeight="1" x14ac:dyDescent="0.2">
      <c r="E583" s="10"/>
      <c r="H583" s="20"/>
    </row>
    <row r="584" spans="5:8" ht="12" customHeight="1" x14ac:dyDescent="0.2">
      <c r="E584" s="10"/>
      <c r="H584" s="20"/>
    </row>
    <row r="585" spans="5:8" ht="12" customHeight="1" x14ac:dyDescent="0.2">
      <c r="E585" s="10"/>
      <c r="H585" s="20"/>
    </row>
    <row r="586" spans="5:8" ht="12" customHeight="1" x14ac:dyDescent="0.2">
      <c r="E586" s="10"/>
      <c r="H586" s="20"/>
    </row>
    <row r="587" spans="5:8" ht="12" customHeight="1" x14ac:dyDescent="0.2">
      <c r="E587" s="10"/>
      <c r="H587" s="20"/>
    </row>
    <row r="588" spans="5:8" ht="12" customHeight="1" x14ac:dyDescent="0.2">
      <c r="E588" s="10"/>
      <c r="H588" s="20"/>
    </row>
    <row r="589" spans="5:8" ht="12" customHeight="1" x14ac:dyDescent="0.2">
      <c r="E589" s="10"/>
      <c r="H589" s="20"/>
    </row>
    <row r="590" spans="5:8" ht="12" customHeight="1" x14ac:dyDescent="0.2">
      <c r="E590" s="10"/>
      <c r="H590" s="20"/>
    </row>
    <row r="591" spans="5:8" ht="12" customHeight="1" x14ac:dyDescent="0.2">
      <c r="E591" s="10"/>
      <c r="H591" s="20"/>
    </row>
    <row r="592" spans="5:8" ht="12" customHeight="1" x14ac:dyDescent="0.2">
      <c r="E592" s="10"/>
      <c r="H592" s="20"/>
    </row>
    <row r="593" spans="5:8" ht="12" customHeight="1" x14ac:dyDescent="0.2">
      <c r="E593" s="10"/>
      <c r="H593" s="20"/>
    </row>
    <row r="594" spans="5:8" ht="12" customHeight="1" x14ac:dyDescent="0.2">
      <c r="E594" s="10"/>
      <c r="H594" s="20"/>
    </row>
    <row r="595" spans="5:8" ht="12" customHeight="1" x14ac:dyDescent="0.2">
      <c r="E595" s="10"/>
      <c r="H595" s="20"/>
    </row>
    <row r="596" spans="5:8" ht="12" customHeight="1" x14ac:dyDescent="0.2">
      <c r="E596" s="10"/>
      <c r="H596" s="20"/>
    </row>
    <row r="597" spans="5:8" ht="12" customHeight="1" x14ac:dyDescent="0.2">
      <c r="E597" s="10"/>
      <c r="H597" s="20"/>
    </row>
    <row r="598" spans="5:8" ht="12" customHeight="1" x14ac:dyDescent="0.2">
      <c r="E598" s="10"/>
      <c r="H598" s="20"/>
    </row>
    <row r="599" spans="5:8" ht="12" customHeight="1" x14ac:dyDescent="0.2">
      <c r="E599" s="10"/>
      <c r="H599" s="20"/>
    </row>
    <row r="600" spans="5:8" ht="12" customHeight="1" x14ac:dyDescent="0.2">
      <c r="E600" s="10"/>
      <c r="H600" s="20"/>
    </row>
    <row r="601" spans="5:8" ht="12" customHeight="1" x14ac:dyDescent="0.2">
      <c r="E601" s="10"/>
      <c r="H601" s="20"/>
    </row>
    <row r="602" spans="5:8" ht="12" customHeight="1" x14ac:dyDescent="0.2">
      <c r="E602" s="10"/>
      <c r="H602" s="20"/>
    </row>
    <row r="603" spans="5:8" ht="12" customHeight="1" x14ac:dyDescent="0.2">
      <c r="E603" s="10"/>
      <c r="H603" s="20"/>
    </row>
    <row r="604" spans="5:8" ht="12" customHeight="1" x14ac:dyDescent="0.2">
      <c r="E604" s="10"/>
      <c r="H604" s="20"/>
    </row>
    <row r="605" spans="5:8" ht="12" customHeight="1" x14ac:dyDescent="0.2">
      <c r="E605" s="10"/>
      <c r="H605" s="20"/>
    </row>
    <row r="606" spans="5:8" ht="12" customHeight="1" x14ac:dyDescent="0.2">
      <c r="E606" s="10"/>
      <c r="H606" s="20"/>
    </row>
    <row r="607" spans="5:8" ht="12" customHeight="1" x14ac:dyDescent="0.2">
      <c r="E607" s="10"/>
      <c r="H607" s="20"/>
    </row>
    <row r="608" spans="5:8" ht="12" customHeight="1" x14ac:dyDescent="0.2">
      <c r="E608" s="10"/>
      <c r="H608" s="20"/>
    </row>
    <row r="609" spans="5:8" ht="12" customHeight="1" x14ac:dyDescent="0.2">
      <c r="E609" s="10"/>
      <c r="H609" s="20"/>
    </row>
    <row r="610" spans="5:8" ht="12" customHeight="1" x14ac:dyDescent="0.2">
      <c r="E610" s="10"/>
      <c r="H610" s="20"/>
    </row>
    <row r="611" spans="5:8" ht="12" customHeight="1" x14ac:dyDescent="0.2">
      <c r="E611" s="10"/>
      <c r="H611" s="20"/>
    </row>
    <row r="612" spans="5:8" ht="12" customHeight="1" x14ac:dyDescent="0.2">
      <c r="E612" s="10"/>
      <c r="H612" s="20"/>
    </row>
    <row r="613" spans="5:8" ht="12" customHeight="1" x14ac:dyDescent="0.2">
      <c r="E613" s="10"/>
      <c r="H613" s="20"/>
    </row>
    <row r="614" spans="5:8" ht="12" customHeight="1" x14ac:dyDescent="0.2">
      <c r="E614" s="10"/>
      <c r="H614" s="20"/>
    </row>
    <row r="615" spans="5:8" ht="12" customHeight="1" x14ac:dyDescent="0.2">
      <c r="E615" s="10"/>
      <c r="H615" s="20"/>
    </row>
    <row r="616" spans="5:8" ht="12" customHeight="1" x14ac:dyDescent="0.2">
      <c r="E616" s="10"/>
      <c r="H616" s="20"/>
    </row>
    <row r="617" spans="5:8" ht="12" customHeight="1" x14ac:dyDescent="0.2">
      <c r="E617" s="10"/>
      <c r="H617" s="20"/>
    </row>
    <row r="618" spans="5:8" ht="12" customHeight="1" x14ac:dyDescent="0.2">
      <c r="E618" s="10"/>
      <c r="H618" s="20"/>
    </row>
    <row r="619" spans="5:8" ht="12" customHeight="1" x14ac:dyDescent="0.2">
      <c r="E619" s="10"/>
      <c r="H619" s="20"/>
    </row>
    <row r="620" spans="5:8" ht="12" customHeight="1" x14ac:dyDescent="0.2">
      <c r="E620" s="10"/>
      <c r="H620" s="20"/>
    </row>
    <row r="621" spans="5:8" ht="12" customHeight="1" x14ac:dyDescent="0.2">
      <c r="E621" s="10"/>
      <c r="H621" s="20"/>
    </row>
    <row r="622" spans="5:8" ht="12" customHeight="1" x14ac:dyDescent="0.2">
      <c r="E622" s="10"/>
      <c r="H622" s="20"/>
    </row>
    <row r="623" spans="5:8" ht="12" customHeight="1" x14ac:dyDescent="0.2">
      <c r="E623" s="10"/>
      <c r="H623" s="20"/>
    </row>
    <row r="624" spans="5:8" ht="12" customHeight="1" x14ac:dyDescent="0.2">
      <c r="E624" s="10"/>
      <c r="H624" s="20"/>
    </row>
    <row r="625" spans="5:8" ht="12" customHeight="1" x14ac:dyDescent="0.2">
      <c r="E625" s="10"/>
      <c r="H625" s="20"/>
    </row>
    <row r="626" spans="5:8" ht="12" customHeight="1" x14ac:dyDescent="0.2">
      <c r="E626" s="10"/>
      <c r="H626" s="20"/>
    </row>
    <row r="627" spans="5:8" ht="12" customHeight="1" x14ac:dyDescent="0.2">
      <c r="E627" s="10"/>
      <c r="H627" s="20"/>
    </row>
    <row r="628" spans="5:8" ht="12" customHeight="1" x14ac:dyDescent="0.2">
      <c r="E628" s="10"/>
      <c r="H628" s="20"/>
    </row>
    <row r="629" spans="5:8" ht="12" customHeight="1" x14ac:dyDescent="0.2">
      <c r="E629" s="10"/>
      <c r="H629" s="20"/>
    </row>
    <row r="630" spans="5:8" ht="12" customHeight="1" x14ac:dyDescent="0.2">
      <c r="E630" s="10"/>
      <c r="H630" s="20"/>
    </row>
    <row r="631" spans="5:8" ht="12" customHeight="1" x14ac:dyDescent="0.2">
      <c r="E631" s="10"/>
      <c r="H631" s="20"/>
    </row>
    <row r="632" spans="5:8" ht="12" customHeight="1" x14ac:dyDescent="0.2">
      <c r="E632" s="10"/>
      <c r="H632" s="20"/>
    </row>
    <row r="633" spans="5:8" ht="12" customHeight="1" x14ac:dyDescent="0.2">
      <c r="E633" s="10"/>
      <c r="H633" s="20"/>
    </row>
    <row r="634" spans="5:8" ht="12" customHeight="1" x14ac:dyDescent="0.2">
      <c r="E634" s="10"/>
      <c r="H634" s="20"/>
    </row>
    <row r="635" spans="5:8" ht="12" customHeight="1" x14ac:dyDescent="0.2">
      <c r="E635" s="10"/>
      <c r="H635" s="20"/>
    </row>
    <row r="636" spans="5:8" ht="12" customHeight="1" x14ac:dyDescent="0.2">
      <c r="E636" s="10"/>
      <c r="H636" s="20"/>
    </row>
    <row r="637" spans="5:8" ht="12" customHeight="1" x14ac:dyDescent="0.2">
      <c r="E637" s="10"/>
      <c r="H637" s="20"/>
    </row>
    <row r="638" spans="5:8" ht="12" customHeight="1" x14ac:dyDescent="0.2">
      <c r="E638" s="10"/>
      <c r="H638" s="20"/>
    </row>
    <row r="639" spans="5:8" ht="12" customHeight="1" x14ac:dyDescent="0.2">
      <c r="E639" s="10"/>
      <c r="H639" s="20"/>
    </row>
    <row r="640" spans="5:8" ht="12" customHeight="1" x14ac:dyDescent="0.2">
      <c r="E640" s="10"/>
      <c r="H640" s="20"/>
    </row>
    <row r="641" spans="5:8" ht="12" customHeight="1" x14ac:dyDescent="0.2">
      <c r="E641" s="10"/>
      <c r="H641" s="20"/>
    </row>
    <row r="642" spans="5:8" ht="12" customHeight="1" x14ac:dyDescent="0.2">
      <c r="E642" s="10"/>
      <c r="H642" s="20"/>
    </row>
    <row r="643" spans="5:8" ht="12" customHeight="1" x14ac:dyDescent="0.2">
      <c r="E643" s="10"/>
      <c r="H643" s="20"/>
    </row>
    <row r="644" spans="5:8" ht="12" customHeight="1" x14ac:dyDescent="0.2">
      <c r="E644" s="10"/>
      <c r="H644" s="20"/>
    </row>
    <row r="645" spans="5:8" ht="12" customHeight="1" x14ac:dyDescent="0.2">
      <c r="E645" s="10"/>
      <c r="H645" s="20"/>
    </row>
    <row r="646" spans="5:8" ht="12" customHeight="1" x14ac:dyDescent="0.2">
      <c r="E646" s="10"/>
      <c r="H646" s="20"/>
    </row>
    <row r="647" spans="5:8" ht="12" customHeight="1" x14ac:dyDescent="0.2">
      <c r="E647" s="10"/>
      <c r="H647" s="20"/>
    </row>
    <row r="648" spans="5:8" ht="12" customHeight="1" x14ac:dyDescent="0.2">
      <c r="E648" s="10"/>
      <c r="H648" s="20"/>
    </row>
    <row r="649" spans="5:8" ht="12" customHeight="1" x14ac:dyDescent="0.2">
      <c r="E649" s="10"/>
      <c r="H649" s="20"/>
    </row>
    <row r="650" spans="5:8" ht="12" customHeight="1" x14ac:dyDescent="0.2">
      <c r="E650" s="10"/>
      <c r="H650" s="20"/>
    </row>
    <row r="651" spans="5:8" ht="12" customHeight="1" x14ac:dyDescent="0.2">
      <c r="E651" s="10"/>
      <c r="H651" s="20"/>
    </row>
    <row r="652" spans="5:8" ht="12" customHeight="1" x14ac:dyDescent="0.2">
      <c r="E652" s="10"/>
      <c r="H652" s="20"/>
    </row>
    <row r="653" spans="5:8" ht="12" customHeight="1" x14ac:dyDescent="0.2">
      <c r="E653" s="10"/>
      <c r="H653" s="20"/>
    </row>
    <row r="654" spans="5:8" ht="12" customHeight="1" x14ac:dyDescent="0.2">
      <c r="E654" s="10"/>
      <c r="H654" s="20"/>
    </row>
    <row r="655" spans="5:8" ht="12" customHeight="1" x14ac:dyDescent="0.2">
      <c r="E655" s="10"/>
      <c r="H655" s="20"/>
    </row>
    <row r="656" spans="5:8" ht="12" customHeight="1" x14ac:dyDescent="0.2">
      <c r="E656" s="10"/>
      <c r="H656" s="20"/>
    </row>
    <row r="657" spans="5:8" ht="12" customHeight="1" x14ac:dyDescent="0.2">
      <c r="E657" s="10"/>
      <c r="H657" s="20"/>
    </row>
    <row r="658" spans="5:8" ht="12" customHeight="1" x14ac:dyDescent="0.2">
      <c r="E658" s="10"/>
      <c r="H658" s="20"/>
    </row>
    <row r="659" spans="5:8" ht="12" customHeight="1" x14ac:dyDescent="0.2">
      <c r="E659" s="10"/>
      <c r="H659" s="20"/>
    </row>
    <row r="660" spans="5:8" ht="12" customHeight="1" x14ac:dyDescent="0.2">
      <c r="E660" s="10"/>
      <c r="H660" s="20"/>
    </row>
    <row r="661" spans="5:8" ht="12" customHeight="1" x14ac:dyDescent="0.2">
      <c r="E661" s="10"/>
      <c r="H661" s="20"/>
    </row>
    <row r="662" spans="5:8" ht="12" customHeight="1" x14ac:dyDescent="0.2">
      <c r="E662" s="10"/>
      <c r="H662" s="20"/>
    </row>
    <row r="663" spans="5:8" ht="12" customHeight="1" x14ac:dyDescent="0.2">
      <c r="E663" s="10"/>
      <c r="H663" s="20"/>
    </row>
    <row r="664" spans="5:8" ht="12" customHeight="1" x14ac:dyDescent="0.2">
      <c r="E664" s="10"/>
      <c r="H664" s="20"/>
    </row>
    <row r="665" spans="5:8" ht="12" customHeight="1" x14ac:dyDescent="0.2">
      <c r="E665" s="10"/>
      <c r="H665" s="20"/>
    </row>
    <row r="666" spans="5:8" ht="12" customHeight="1" x14ac:dyDescent="0.2">
      <c r="E666" s="10"/>
      <c r="H666" s="20"/>
    </row>
    <row r="667" spans="5:8" ht="12" customHeight="1" x14ac:dyDescent="0.2">
      <c r="E667" s="10"/>
      <c r="H667" s="20"/>
    </row>
    <row r="668" spans="5:8" ht="12" customHeight="1" x14ac:dyDescent="0.2">
      <c r="E668" s="10"/>
      <c r="H668" s="20"/>
    </row>
    <row r="669" spans="5:8" ht="12" customHeight="1" x14ac:dyDescent="0.2">
      <c r="E669" s="10"/>
      <c r="H669" s="20"/>
    </row>
    <row r="670" spans="5:8" ht="12" customHeight="1" x14ac:dyDescent="0.2">
      <c r="E670" s="10"/>
      <c r="H670" s="20"/>
    </row>
    <row r="671" spans="5:8" ht="12" customHeight="1" x14ac:dyDescent="0.2">
      <c r="E671" s="10"/>
      <c r="H671" s="20"/>
    </row>
    <row r="672" spans="5:8" ht="12" customHeight="1" x14ac:dyDescent="0.2">
      <c r="E672" s="10"/>
      <c r="H672" s="20"/>
    </row>
    <row r="673" spans="5:8" ht="12" customHeight="1" x14ac:dyDescent="0.2">
      <c r="E673" s="10"/>
      <c r="H673" s="20"/>
    </row>
    <row r="674" spans="5:8" ht="12" customHeight="1" x14ac:dyDescent="0.2">
      <c r="E674" s="10"/>
      <c r="H674" s="20"/>
    </row>
    <row r="675" spans="5:8" ht="12" customHeight="1" x14ac:dyDescent="0.2">
      <c r="E675" s="10"/>
      <c r="H675" s="20"/>
    </row>
    <row r="676" spans="5:8" ht="12" customHeight="1" x14ac:dyDescent="0.2">
      <c r="E676" s="10"/>
      <c r="H676" s="20"/>
    </row>
    <row r="677" spans="5:8" ht="12" customHeight="1" x14ac:dyDescent="0.2">
      <c r="E677" s="10"/>
      <c r="H677" s="20"/>
    </row>
    <row r="678" spans="5:8" ht="12" customHeight="1" x14ac:dyDescent="0.2">
      <c r="E678" s="10"/>
      <c r="H678" s="20"/>
    </row>
    <row r="679" spans="5:8" ht="12" customHeight="1" x14ac:dyDescent="0.2">
      <c r="E679" s="10"/>
      <c r="H679" s="20"/>
    </row>
    <row r="680" spans="5:8" ht="12" customHeight="1" x14ac:dyDescent="0.2">
      <c r="E680" s="10"/>
      <c r="H680" s="20"/>
    </row>
    <row r="681" spans="5:8" ht="12" customHeight="1" x14ac:dyDescent="0.2">
      <c r="E681" s="10"/>
      <c r="H681" s="20"/>
    </row>
    <row r="682" spans="5:8" ht="12" customHeight="1" x14ac:dyDescent="0.2">
      <c r="E682" s="10"/>
      <c r="H682" s="20"/>
    </row>
    <row r="683" spans="5:8" ht="12" customHeight="1" x14ac:dyDescent="0.2">
      <c r="E683" s="10"/>
      <c r="H683" s="20"/>
    </row>
    <row r="684" spans="5:8" ht="12" customHeight="1" x14ac:dyDescent="0.2">
      <c r="E684" s="10"/>
      <c r="H684" s="20"/>
    </row>
    <row r="685" spans="5:8" ht="12" customHeight="1" x14ac:dyDescent="0.2">
      <c r="E685" s="10"/>
      <c r="H685" s="20"/>
    </row>
    <row r="686" spans="5:8" ht="12" customHeight="1" x14ac:dyDescent="0.2">
      <c r="E686" s="10"/>
      <c r="H686" s="20"/>
    </row>
    <row r="687" spans="5:8" ht="12" customHeight="1" x14ac:dyDescent="0.2">
      <c r="E687" s="10"/>
      <c r="H687" s="20"/>
    </row>
    <row r="688" spans="5:8" ht="12" customHeight="1" x14ac:dyDescent="0.2">
      <c r="E688" s="10"/>
      <c r="H688" s="20"/>
    </row>
    <row r="689" spans="5:8" ht="12" customHeight="1" x14ac:dyDescent="0.2">
      <c r="E689" s="10"/>
      <c r="H689" s="20"/>
    </row>
    <row r="690" spans="5:8" ht="12" customHeight="1" x14ac:dyDescent="0.2">
      <c r="E690" s="10"/>
      <c r="H690" s="20"/>
    </row>
    <row r="691" spans="5:8" ht="12" customHeight="1" x14ac:dyDescent="0.2">
      <c r="E691" s="10"/>
      <c r="H691" s="20"/>
    </row>
    <row r="692" spans="5:8" ht="12" customHeight="1" x14ac:dyDescent="0.2">
      <c r="E692" s="10"/>
      <c r="H692" s="20"/>
    </row>
    <row r="693" spans="5:8" ht="12" customHeight="1" x14ac:dyDescent="0.2">
      <c r="E693" s="10"/>
      <c r="H693" s="20"/>
    </row>
    <row r="694" spans="5:8" ht="12" customHeight="1" x14ac:dyDescent="0.2">
      <c r="E694" s="10"/>
      <c r="H694" s="20"/>
    </row>
    <row r="695" spans="5:8" ht="12" customHeight="1" x14ac:dyDescent="0.2">
      <c r="E695" s="10"/>
      <c r="H695" s="20"/>
    </row>
    <row r="696" spans="5:8" ht="12" customHeight="1" x14ac:dyDescent="0.2">
      <c r="E696" s="10"/>
      <c r="H696" s="20"/>
    </row>
    <row r="697" spans="5:8" ht="12" customHeight="1" x14ac:dyDescent="0.2">
      <c r="E697" s="10"/>
      <c r="H697" s="20"/>
    </row>
    <row r="698" spans="5:8" ht="12" customHeight="1" x14ac:dyDescent="0.2">
      <c r="E698" s="10"/>
      <c r="H698" s="20"/>
    </row>
    <row r="699" spans="5:8" ht="12" customHeight="1" x14ac:dyDescent="0.2">
      <c r="E699" s="10"/>
      <c r="H699" s="20"/>
    </row>
    <row r="700" spans="5:8" ht="12" customHeight="1" x14ac:dyDescent="0.2">
      <c r="E700" s="10"/>
      <c r="H700" s="20"/>
    </row>
    <row r="701" spans="5:8" ht="12" customHeight="1" x14ac:dyDescent="0.2">
      <c r="E701" s="10"/>
      <c r="H701" s="20"/>
    </row>
    <row r="702" spans="5:8" ht="12" customHeight="1" x14ac:dyDescent="0.2">
      <c r="E702" s="10"/>
      <c r="H702" s="20"/>
    </row>
    <row r="703" spans="5:8" ht="12" customHeight="1" x14ac:dyDescent="0.2">
      <c r="E703" s="10"/>
      <c r="H703" s="20"/>
    </row>
    <row r="704" spans="5:8" ht="12" customHeight="1" x14ac:dyDescent="0.2">
      <c r="E704" s="10"/>
      <c r="H704" s="20"/>
    </row>
    <row r="705" spans="5:8" ht="12" customHeight="1" x14ac:dyDescent="0.2">
      <c r="E705" s="10"/>
      <c r="H705" s="20"/>
    </row>
    <row r="706" spans="5:8" ht="12" customHeight="1" x14ac:dyDescent="0.2">
      <c r="E706" s="10"/>
      <c r="H706" s="20"/>
    </row>
    <row r="707" spans="5:8" ht="12" customHeight="1" x14ac:dyDescent="0.2">
      <c r="E707" s="10"/>
      <c r="H707" s="20"/>
    </row>
    <row r="708" spans="5:8" ht="12" customHeight="1" x14ac:dyDescent="0.2">
      <c r="E708" s="10"/>
      <c r="H708" s="20"/>
    </row>
    <row r="709" spans="5:8" ht="12" customHeight="1" x14ac:dyDescent="0.2">
      <c r="E709" s="10"/>
      <c r="H709" s="20"/>
    </row>
    <row r="710" spans="5:8" ht="12" customHeight="1" x14ac:dyDescent="0.2">
      <c r="E710" s="10"/>
      <c r="H710" s="20"/>
    </row>
    <row r="711" spans="5:8" ht="12" customHeight="1" x14ac:dyDescent="0.2">
      <c r="E711" s="10"/>
      <c r="H711" s="20"/>
    </row>
    <row r="712" spans="5:8" ht="12" customHeight="1" x14ac:dyDescent="0.2">
      <c r="E712" s="10"/>
      <c r="H712" s="20"/>
    </row>
    <row r="713" spans="5:8" ht="12" customHeight="1" x14ac:dyDescent="0.2">
      <c r="E713" s="10"/>
      <c r="H713" s="20"/>
    </row>
    <row r="714" spans="5:8" ht="12" customHeight="1" x14ac:dyDescent="0.2">
      <c r="E714" s="10"/>
      <c r="H714" s="20"/>
    </row>
    <row r="715" spans="5:8" ht="12" customHeight="1" x14ac:dyDescent="0.2">
      <c r="E715" s="10"/>
      <c r="H715" s="20"/>
    </row>
    <row r="716" spans="5:8" ht="12" customHeight="1" x14ac:dyDescent="0.2">
      <c r="E716" s="10"/>
      <c r="H716" s="20"/>
    </row>
    <row r="717" spans="5:8" ht="12" customHeight="1" x14ac:dyDescent="0.2">
      <c r="E717" s="10"/>
      <c r="H717" s="20"/>
    </row>
    <row r="718" spans="5:8" ht="12" customHeight="1" x14ac:dyDescent="0.2">
      <c r="E718" s="10"/>
      <c r="H718" s="20"/>
    </row>
    <row r="719" spans="5:8" ht="12" customHeight="1" x14ac:dyDescent="0.2">
      <c r="E719" s="10"/>
      <c r="H719" s="20"/>
    </row>
    <row r="720" spans="5:8" ht="12" customHeight="1" x14ac:dyDescent="0.2">
      <c r="E720" s="10"/>
      <c r="H720" s="20"/>
    </row>
    <row r="721" spans="5:8" ht="12" customHeight="1" x14ac:dyDescent="0.2">
      <c r="E721" s="10"/>
      <c r="H721" s="20"/>
    </row>
    <row r="722" spans="5:8" ht="12" customHeight="1" x14ac:dyDescent="0.2">
      <c r="E722" s="10"/>
      <c r="H722" s="20"/>
    </row>
    <row r="723" spans="5:8" ht="12" customHeight="1" x14ac:dyDescent="0.2">
      <c r="E723" s="10"/>
      <c r="H723" s="20"/>
    </row>
    <row r="724" spans="5:8" ht="12" customHeight="1" x14ac:dyDescent="0.2">
      <c r="E724" s="10"/>
      <c r="H724" s="20"/>
    </row>
    <row r="725" spans="5:8" ht="12" customHeight="1" x14ac:dyDescent="0.2">
      <c r="E725" s="10"/>
      <c r="H725" s="20"/>
    </row>
    <row r="726" spans="5:8" ht="12" customHeight="1" x14ac:dyDescent="0.2">
      <c r="E726" s="10"/>
      <c r="H726" s="20"/>
    </row>
    <row r="727" spans="5:8" ht="12" customHeight="1" x14ac:dyDescent="0.2">
      <c r="E727" s="10"/>
      <c r="H727" s="20"/>
    </row>
    <row r="728" spans="5:8" ht="12" customHeight="1" x14ac:dyDescent="0.2">
      <c r="E728" s="10"/>
      <c r="H728" s="20"/>
    </row>
    <row r="729" spans="5:8" ht="12" customHeight="1" x14ac:dyDescent="0.2">
      <c r="E729" s="10"/>
      <c r="H729" s="20"/>
    </row>
    <row r="730" spans="5:8" ht="12" customHeight="1" x14ac:dyDescent="0.2">
      <c r="E730" s="10"/>
      <c r="H730" s="20"/>
    </row>
    <row r="731" spans="5:8" ht="12" customHeight="1" x14ac:dyDescent="0.2">
      <c r="E731" s="10"/>
      <c r="H731" s="20"/>
    </row>
    <row r="732" spans="5:8" ht="12" customHeight="1" x14ac:dyDescent="0.2">
      <c r="E732" s="10"/>
      <c r="H732" s="20"/>
    </row>
    <row r="733" spans="5:8" ht="12" customHeight="1" x14ac:dyDescent="0.2">
      <c r="E733" s="10"/>
      <c r="H733" s="20"/>
    </row>
    <row r="734" spans="5:8" ht="12" customHeight="1" x14ac:dyDescent="0.2">
      <c r="E734" s="10"/>
      <c r="H734" s="20"/>
    </row>
    <row r="735" spans="5:8" ht="12" customHeight="1" x14ac:dyDescent="0.2">
      <c r="E735" s="10"/>
      <c r="H735" s="20"/>
    </row>
    <row r="736" spans="5:8" ht="12" customHeight="1" x14ac:dyDescent="0.2">
      <c r="E736" s="10"/>
      <c r="H736" s="20"/>
    </row>
    <row r="737" spans="5:8" ht="12" customHeight="1" x14ac:dyDescent="0.2">
      <c r="E737" s="10"/>
      <c r="H737" s="20"/>
    </row>
    <row r="738" spans="5:8" ht="12" customHeight="1" x14ac:dyDescent="0.2">
      <c r="E738" s="10"/>
      <c r="H738" s="20"/>
    </row>
    <row r="739" spans="5:8" ht="12" customHeight="1" x14ac:dyDescent="0.2">
      <c r="E739" s="10"/>
      <c r="H739" s="20"/>
    </row>
    <row r="740" spans="5:8" ht="12" customHeight="1" x14ac:dyDescent="0.2">
      <c r="E740" s="10"/>
      <c r="H740" s="20"/>
    </row>
    <row r="741" spans="5:8" ht="12" customHeight="1" x14ac:dyDescent="0.2">
      <c r="E741" s="10"/>
      <c r="H741" s="20"/>
    </row>
    <row r="742" spans="5:8" ht="12" customHeight="1" x14ac:dyDescent="0.2">
      <c r="E742" s="10"/>
      <c r="H742" s="20"/>
    </row>
    <row r="743" spans="5:8" ht="12" customHeight="1" x14ac:dyDescent="0.2">
      <c r="E743" s="10"/>
      <c r="H743" s="20"/>
    </row>
    <row r="744" spans="5:8" ht="12" customHeight="1" x14ac:dyDescent="0.2">
      <c r="E744" s="10"/>
      <c r="H744" s="20"/>
    </row>
    <row r="745" spans="5:8" ht="12" customHeight="1" x14ac:dyDescent="0.2">
      <c r="E745" s="10"/>
      <c r="H745" s="20"/>
    </row>
    <row r="746" spans="5:8" ht="12" customHeight="1" x14ac:dyDescent="0.2">
      <c r="E746" s="10"/>
      <c r="H746" s="20"/>
    </row>
    <row r="747" spans="5:8" ht="12" customHeight="1" x14ac:dyDescent="0.2">
      <c r="E747" s="10"/>
      <c r="H747" s="20"/>
    </row>
    <row r="748" spans="5:8" ht="12" customHeight="1" x14ac:dyDescent="0.2">
      <c r="E748" s="10"/>
      <c r="H748" s="20"/>
    </row>
    <row r="749" spans="5:8" ht="12" customHeight="1" x14ac:dyDescent="0.2">
      <c r="E749" s="10"/>
      <c r="H749" s="20"/>
    </row>
    <row r="750" spans="5:8" ht="12" customHeight="1" x14ac:dyDescent="0.2">
      <c r="E750" s="10"/>
      <c r="H750" s="20"/>
    </row>
    <row r="751" spans="5:8" ht="12" customHeight="1" x14ac:dyDescent="0.2">
      <c r="E751" s="10"/>
      <c r="H751" s="20"/>
    </row>
    <row r="752" spans="5:8" ht="12" customHeight="1" x14ac:dyDescent="0.2">
      <c r="E752" s="10"/>
      <c r="H752" s="20"/>
    </row>
    <row r="753" spans="5:8" ht="12" customHeight="1" x14ac:dyDescent="0.2">
      <c r="E753" s="10"/>
      <c r="H753" s="20"/>
    </row>
    <row r="754" spans="5:8" ht="12" customHeight="1" x14ac:dyDescent="0.2">
      <c r="E754" s="10"/>
      <c r="H754" s="20"/>
    </row>
    <row r="755" spans="5:8" ht="12" customHeight="1" x14ac:dyDescent="0.2">
      <c r="E755" s="10"/>
      <c r="H755" s="20"/>
    </row>
    <row r="756" spans="5:8" ht="12" customHeight="1" x14ac:dyDescent="0.2">
      <c r="E756" s="10"/>
      <c r="H756" s="20"/>
    </row>
    <row r="757" spans="5:8" ht="12" customHeight="1" x14ac:dyDescent="0.2">
      <c r="E757" s="10"/>
      <c r="H757" s="20"/>
    </row>
    <row r="758" spans="5:8" ht="12" customHeight="1" x14ac:dyDescent="0.2">
      <c r="E758" s="10"/>
      <c r="H758" s="20"/>
    </row>
    <row r="759" spans="5:8" ht="12" customHeight="1" x14ac:dyDescent="0.2">
      <c r="E759" s="10"/>
      <c r="H759" s="20"/>
    </row>
    <row r="760" spans="5:8" ht="12" customHeight="1" x14ac:dyDescent="0.2">
      <c r="E760" s="10"/>
      <c r="H760" s="20"/>
    </row>
    <row r="761" spans="5:8" ht="12" customHeight="1" x14ac:dyDescent="0.2">
      <c r="E761" s="10"/>
      <c r="H761" s="20"/>
    </row>
    <row r="762" spans="5:8" ht="12" customHeight="1" x14ac:dyDescent="0.2">
      <c r="E762" s="10"/>
      <c r="H762" s="20"/>
    </row>
    <row r="763" spans="5:8" ht="12" customHeight="1" x14ac:dyDescent="0.2">
      <c r="E763" s="10"/>
      <c r="H763" s="20"/>
    </row>
    <row r="764" spans="5:8" ht="12" customHeight="1" x14ac:dyDescent="0.2">
      <c r="E764" s="10"/>
      <c r="H764" s="20"/>
    </row>
    <row r="765" spans="5:8" ht="12" customHeight="1" x14ac:dyDescent="0.2">
      <c r="E765" s="10"/>
      <c r="H765" s="20"/>
    </row>
    <row r="766" spans="5:8" ht="12" customHeight="1" x14ac:dyDescent="0.2">
      <c r="E766" s="10"/>
      <c r="H766" s="20"/>
    </row>
    <row r="767" spans="5:8" ht="12" customHeight="1" x14ac:dyDescent="0.2">
      <c r="E767" s="10"/>
      <c r="H767" s="20"/>
    </row>
    <row r="768" spans="5:8" ht="12" customHeight="1" x14ac:dyDescent="0.2">
      <c r="E768" s="10"/>
      <c r="H768" s="20"/>
    </row>
    <row r="769" spans="5:8" ht="12" customHeight="1" x14ac:dyDescent="0.2">
      <c r="E769" s="10"/>
      <c r="H769" s="20"/>
    </row>
    <row r="770" spans="5:8" ht="12" customHeight="1" x14ac:dyDescent="0.2">
      <c r="E770" s="10"/>
      <c r="H770" s="20"/>
    </row>
    <row r="771" spans="5:8" ht="12" customHeight="1" x14ac:dyDescent="0.2">
      <c r="E771" s="10"/>
      <c r="H771" s="20"/>
    </row>
    <row r="772" spans="5:8" ht="12" customHeight="1" x14ac:dyDescent="0.2">
      <c r="E772" s="10"/>
      <c r="H772" s="20"/>
    </row>
    <row r="773" spans="5:8" ht="12" customHeight="1" x14ac:dyDescent="0.2">
      <c r="E773" s="10"/>
      <c r="H773" s="20"/>
    </row>
    <row r="774" spans="5:8" ht="12" customHeight="1" x14ac:dyDescent="0.2">
      <c r="E774" s="10"/>
      <c r="H774" s="20"/>
    </row>
    <row r="775" spans="5:8" ht="12" customHeight="1" x14ac:dyDescent="0.2">
      <c r="E775" s="10"/>
      <c r="H775" s="20"/>
    </row>
    <row r="776" spans="5:8" ht="12" customHeight="1" x14ac:dyDescent="0.2">
      <c r="E776" s="10"/>
      <c r="H776" s="20"/>
    </row>
    <row r="777" spans="5:8" ht="12" customHeight="1" x14ac:dyDescent="0.2">
      <c r="E777" s="10"/>
      <c r="H777" s="20"/>
    </row>
    <row r="778" spans="5:8" ht="12" customHeight="1" x14ac:dyDescent="0.2">
      <c r="E778" s="10"/>
      <c r="H778" s="20"/>
    </row>
    <row r="779" spans="5:8" ht="12" customHeight="1" x14ac:dyDescent="0.2">
      <c r="E779" s="10"/>
      <c r="H779" s="20"/>
    </row>
    <row r="780" spans="5:8" ht="12" customHeight="1" x14ac:dyDescent="0.2">
      <c r="E780" s="10"/>
      <c r="H780" s="20"/>
    </row>
    <row r="781" spans="5:8" ht="12" customHeight="1" x14ac:dyDescent="0.2">
      <c r="E781" s="10"/>
      <c r="H781" s="20"/>
    </row>
    <row r="782" spans="5:8" ht="12" customHeight="1" x14ac:dyDescent="0.2">
      <c r="E782" s="10"/>
      <c r="H782" s="20"/>
    </row>
    <row r="783" spans="5:8" ht="12" customHeight="1" x14ac:dyDescent="0.2">
      <c r="E783" s="10"/>
      <c r="H783" s="20"/>
    </row>
    <row r="784" spans="5:8" ht="12" customHeight="1" x14ac:dyDescent="0.2">
      <c r="E784" s="10"/>
      <c r="H784" s="20"/>
    </row>
    <row r="785" spans="5:8" ht="12" customHeight="1" x14ac:dyDescent="0.2">
      <c r="E785" s="10"/>
      <c r="H785" s="20"/>
    </row>
    <row r="786" spans="5:8" ht="12" customHeight="1" x14ac:dyDescent="0.2">
      <c r="E786" s="10"/>
      <c r="H786" s="20"/>
    </row>
    <row r="787" spans="5:8" ht="12" customHeight="1" x14ac:dyDescent="0.2">
      <c r="E787" s="10"/>
      <c r="H787" s="20"/>
    </row>
    <row r="788" spans="5:8" ht="12" customHeight="1" x14ac:dyDescent="0.2">
      <c r="E788" s="10"/>
      <c r="H788" s="20"/>
    </row>
    <row r="789" spans="5:8" ht="12" customHeight="1" x14ac:dyDescent="0.2">
      <c r="E789" s="10"/>
      <c r="H789" s="20"/>
    </row>
    <row r="790" spans="5:8" ht="12" customHeight="1" x14ac:dyDescent="0.2">
      <c r="E790" s="10"/>
      <c r="H790" s="20"/>
    </row>
    <row r="791" spans="5:8" ht="12" customHeight="1" x14ac:dyDescent="0.2">
      <c r="E791" s="10"/>
      <c r="H791" s="20"/>
    </row>
    <row r="792" spans="5:8" ht="12" customHeight="1" x14ac:dyDescent="0.2">
      <c r="E792" s="10"/>
      <c r="H792" s="20"/>
    </row>
    <row r="793" spans="5:8" ht="12" customHeight="1" x14ac:dyDescent="0.2">
      <c r="E793" s="10"/>
      <c r="H793" s="20"/>
    </row>
    <row r="794" spans="5:8" ht="12" customHeight="1" x14ac:dyDescent="0.2">
      <c r="E794" s="10"/>
      <c r="H794" s="20"/>
    </row>
    <row r="795" spans="5:8" ht="12" customHeight="1" x14ac:dyDescent="0.2">
      <c r="E795" s="10"/>
      <c r="H795" s="20"/>
    </row>
    <row r="796" spans="5:8" ht="12" customHeight="1" x14ac:dyDescent="0.2">
      <c r="E796" s="10"/>
      <c r="H796" s="20"/>
    </row>
    <row r="797" spans="5:8" ht="12" customHeight="1" x14ac:dyDescent="0.2">
      <c r="E797" s="10"/>
      <c r="H797" s="20"/>
    </row>
    <row r="798" spans="5:8" ht="12" customHeight="1" x14ac:dyDescent="0.2">
      <c r="E798" s="10"/>
      <c r="H798" s="20"/>
    </row>
    <row r="799" spans="5:8" ht="12" customHeight="1" x14ac:dyDescent="0.2">
      <c r="E799" s="10"/>
      <c r="H799" s="20"/>
    </row>
    <row r="800" spans="5:8" ht="12" customHeight="1" x14ac:dyDescent="0.2">
      <c r="E800" s="10"/>
      <c r="H800" s="20"/>
    </row>
    <row r="801" spans="5:8" ht="12" customHeight="1" x14ac:dyDescent="0.2">
      <c r="E801" s="10"/>
      <c r="H801" s="20"/>
    </row>
    <row r="802" spans="5:8" ht="12" customHeight="1" x14ac:dyDescent="0.2">
      <c r="E802" s="10"/>
      <c r="H802" s="20"/>
    </row>
    <row r="803" spans="5:8" ht="12" customHeight="1" x14ac:dyDescent="0.2">
      <c r="E803" s="10"/>
      <c r="H803" s="20"/>
    </row>
    <row r="804" spans="5:8" ht="12" customHeight="1" x14ac:dyDescent="0.2">
      <c r="E804" s="10"/>
      <c r="H804" s="20"/>
    </row>
    <row r="805" spans="5:8" ht="12" customHeight="1" x14ac:dyDescent="0.2">
      <c r="E805" s="10"/>
      <c r="H805" s="20"/>
    </row>
    <row r="806" spans="5:8" ht="12" customHeight="1" x14ac:dyDescent="0.2">
      <c r="E806" s="10"/>
      <c r="H806" s="20"/>
    </row>
    <row r="807" spans="5:8" ht="12" customHeight="1" x14ac:dyDescent="0.2">
      <c r="E807" s="10"/>
      <c r="H807" s="20"/>
    </row>
    <row r="808" spans="5:8" ht="12" customHeight="1" x14ac:dyDescent="0.2">
      <c r="E808" s="10"/>
      <c r="H808" s="20"/>
    </row>
    <row r="809" spans="5:8" ht="12" customHeight="1" x14ac:dyDescent="0.2">
      <c r="E809" s="10"/>
      <c r="H809" s="20"/>
    </row>
    <row r="810" spans="5:8" ht="12" customHeight="1" x14ac:dyDescent="0.2">
      <c r="E810" s="10"/>
      <c r="H810" s="20"/>
    </row>
    <row r="811" spans="5:8" ht="12" customHeight="1" x14ac:dyDescent="0.2">
      <c r="E811" s="10"/>
      <c r="H811" s="20"/>
    </row>
    <row r="812" spans="5:8" ht="12" customHeight="1" x14ac:dyDescent="0.2">
      <c r="E812" s="10"/>
      <c r="H812" s="20"/>
    </row>
    <row r="813" spans="5:8" ht="12" customHeight="1" x14ac:dyDescent="0.2">
      <c r="E813" s="10"/>
      <c r="H813" s="20"/>
    </row>
    <row r="814" spans="5:8" ht="12" customHeight="1" x14ac:dyDescent="0.2">
      <c r="E814" s="10"/>
      <c r="H814" s="20"/>
    </row>
    <row r="815" spans="5:8" ht="12" customHeight="1" x14ac:dyDescent="0.2">
      <c r="E815" s="10"/>
      <c r="H815" s="20"/>
    </row>
    <row r="816" spans="5:8" ht="12" customHeight="1" x14ac:dyDescent="0.2">
      <c r="E816" s="10"/>
      <c r="H816" s="20"/>
    </row>
    <row r="817" spans="5:8" ht="12" customHeight="1" x14ac:dyDescent="0.2">
      <c r="E817" s="10"/>
      <c r="H817" s="20"/>
    </row>
    <row r="818" spans="5:8" ht="12" customHeight="1" x14ac:dyDescent="0.2">
      <c r="E818" s="10"/>
      <c r="H818" s="20"/>
    </row>
    <row r="819" spans="5:8" ht="12" customHeight="1" x14ac:dyDescent="0.2">
      <c r="E819" s="10"/>
      <c r="H819" s="20"/>
    </row>
    <row r="820" spans="5:8" ht="12" customHeight="1" x14ac:dyDescent="0.2">
      <c r="E820" s="10"/>
      <c r="H820" s="20"/>
    </row>
    <row r="821" spans="5:8" ht="12" customHeight="1" x14ac:dyDescent="0.2">
      <c r="E821" s="10"/>
      <c r="H821" s="20"/>
    </row>
    <row r="822" spans="5:8" ht="12" customHeight="1" x14ac:dyDescent="0.2">
      <c r="E822" s="10"/>
      <c r="H822" s="20"/>
    </row>
    <row r="823" spans="5:8" ht="12" customHeight="1" x14ac:dyDescent="0.2">
      <c r="E823" s="10"/>
      <c r="H823" s="20"/>
    </row>
    <row r="824" spans="5:8" ht="12" customHeight="1" x14ac:dyDescent="0.2">
      <c r="E824" s="10"/>
      <c r="H824" s="20"/>
    </row>
    <row r="825" spans="5:8" ht="12" customHeight="1" x14ac:dyDescent="0.2">
      <c r="E825" s="10"/>
      <c r="H825" s="20"/>
    </row>
    <row r="826" spans="5:8" ht="12" customHeight="1" x14ac:dyDescent="0.2">
      <c r="E826" s="10"/>
      <c r="H826" s="20"/>
    </row>
    <row r="827" spans="5:8" ht="12" customHeight="1" x14ac:dyDescent="0.2">
      <c r="E827" s="10"/>
      <c r="H827" s="20"/>
    </row>
    <row r="828" spans="5:8" ht="12" customHeight="1" x14ac:dyDescent="0.2">
      <c r="E828" s="10"/>
      <c r="H828" s="20"/>
    </row>
    <row r="829" spans="5:8" ht="12" customHeight="1" x14ac:dyDescent="0.2">
      <c r="E829" s="10"/>
      <c r="H829" s="20"/>
    </row>
    <row r="830" spans="5:8" ht="12" customHeight="1" x14ac:dyDescent="0.2">
      <c r="E830" s="10"/>
      <c r="H830" s="20"/>
    </row>
    <row r="831" spans="5:8" ht="12" customHeight="1" x14ac:dyDescent="0.2">
      <c r="E831" s="10"/>
      <c r="H831" s="20"/>
    </row>
    <row r="832" spans="5:8" ht="12" customHeight="1" x14ac:dyDescent="0.2">
      <c r="E832" s="10"/>
      <c r="H832" s="20"/>
    </row>
    <row r="833" spans="5:8" ht="12" customHeight="1" x14ac:dyDescent="0.2">
      <c r="E833" s="10"/>
      <c r="H833" s="20"/>
    </row>
    <row r="834" spans="5:8" ht="12" customHeight="1" x14ac:dyDescent="0.2">
      <c r="E834" s="10"/>
      <c r="H834" s="20"/>
    </row>
    <row r="835" spans="5:8" ht="12" customHeight="1" x14ac:dyDescent="0.2">
      <c r="E835" s="10"/>
      <c r="H835" s="20"/>
    </row>
    <row r="836" spans="5:8" ht="12" customHeight="1" x14ac:dyDescent="0.2">
      <c r="E836" s="10"/>
      <c r="H836" s="20"/>
    </row>
    <row r="837" spans="5:8" ht="12" customHeight="1" x14ac:dyDescent="0.2">
      <c r="E837" s="10"/>
      <c r="H837" s="20"/>
    </row>
    <row r="838" spans="5:8" ht="12" customHeight="1" x14ac:dyDescent="0.2">
      <c r="E838" s="10"/>
      <c r="H838" s="20"/>
    </row>
    <row r="839" spans="5:8" ht="12" customHeight="1" x14ac:dyDescent="0.2">
      <c r="E839" s="10"/>
      <c r="H839" s="20"/>
    </row>
    <row r="840" spans="5:8" ht="12" customHeight="1" x14ac:dyDescent="0.2">
      <c r="E840" s="10"/>
      <c r="H840" s="20"/>
    </row>
    <row r="841" spans="5:8" ht="12" customHeight="1" x14ac:dyDescent="0.2">
      <c r="E841" s="10"/>
      <c r="H841" s="20"/>
    </row>
    <row r="842" spans="5:8" ht="12" customHeight="1" x14ac:dyDescent="0.2">
      <c r="E842" s="10"/>
      <c r="H842" s="20"/>
    </row>
    <row r="843" spans="5:8" ht="12" customHeight="1" x14ac:dyDescent="0.2">
      <c r="E843" s="10"/>
      <c r="H843" s="20"/>
    </row>
    <row r="844" spans="5:8" ht="12" customHeight="1" x14ac:dyDescent="0.2">
      <c r="E844" s="10"/>
      <c r="H844" s="20"/>
    </row>
    <row r="845" spans="5:8" ht="12" customHeight="1" x14ac:dyDescent="0.2">
      <c r="E845" s="10"/>
      <c r="H845" s="20"/>
    </row>
    <row r="846" spans="5:8" ht="12" customHeight="1" x14ac:dyDescent="0.2">
      <c r="E846" s="10"/>
      <c r="H846" s="20"/>
    </row>
    <row r="847" spans="5:8" ht="12" customHeight="1" x14ac:dyDescent="0.2">
      <c r="E847" s="10"/>
      <c r="H847" s="20"/>
    </row>
    <row r="848" spans="5:8" ht="12" customHeight="1" x14ac:dyDescent="0.2">
      <c r="E848" s="10"/>
      <c r="H848" s="20"/>
    </row>
    <row r="849" spans="5:8" ht="12" customHeight="1" x14ac:dyDescent="0.2">
      <c r="E849" s="10"/>
      <c r="H849" s="20"/>
    </row>
    <row r="850" spans="5:8" ht="12" customHeight="1" x14ac:dyDescent="0.2">
      <c r="E850" s="10"/>
      <c r="H850" s="20"/>
    </row>
    <row r="851" spans="5:8" ht="12" customHeight="1" x14ac:dyDescent="0.2">
      <c r="E851" s="10"/>
      <c r="H851" s="20"/>
    </row>
    <row r="852" spans="5:8" ht="12" customHeight="1" x14ac:dyDescent="0.2">
      <c r="E852" s="10"/>
      <c r="H852" s="20"/>
    </row>
    <row r="853" spans="5:8" ht="12" customHeight="1" x14ac:dyDescent="0.2">
      <c r="E853" s="10"/>
      <c r="H853" s="20"/>
    </row>
    <row r="854" spans="5:8" ht="12" customHeight="1" x14ac:dyDescent="0.2">
      <c r="E854" s="10"/>
      <c r="H854" s="20"/>
    </row>
    <row r="855" spans="5:8" ht="12" customHeight="1" x14ac:dyDescent="0.2">
      <c r="E855" s="10"/>
      <c r="H855" s="20"/>
    </row>
    <row r="856" spans="5:8" ht="12" customHeight="1" x14ac:dyDescent="0.2">
      <c r="E856" s="10"/>
      <c r="H856" s="20"/>
    </row>
    <row r="857" spans="5:8" ht="12" customHeight="1" x14ac:dyDescent="0.2">
      <c r="E857" s="10"/>
      <c r="H857" s="20"/>
    </row>
    <row r="858" spans="5:8" ht="12" customHeight="1" x14ac:dyDescent="0.2">
      <c r="E858" s="10"/>
      <c r="H858" s="20"/>
    </row>
    <row r="859" spans="5:8" ht="12" customHeight="1" x14ac:dyDescent="0.2">
      <c r="E859" s="10"/>
      <c r="H859" s="20"/>
    </row>
    <row r="860" spans="5:8" ht="12" customHeight="1" x14ac:dyDescent="0.2">
      <c r="E860" s="10"/>
      <c r="H860" s="20"/>
    </row>
    <row r="861" spans="5:8" ht="12" customHeight="1" x14ac:dyDescent="0.2">
      <c r="E861" s="10"/>
      <c r="H861" s="20"/>
    </row>
    <row r="862" spans="5:8" ht="12" customHeight="1" x14ac:dyDescent="0.2">
      <c r="E862" s="10"/>
      <c r="H862" s="20"/>
    </row>
    <row r="863" spans="5:8" ht="12" customHeight="1" x14ac:dyDescent="0.2">
      <c r="E863" s="10"/>
      <c r="H863" s="20"/>
    </row>
    <row r="864" spans="5:8" ht="12" customHeight="1" x14ac:dyDescent="0.2">
      <c r="E864" s="10"/>
      <c r="H864" s="20"/>
    </row>
    <row r="865" spans="5:8" ht="12" customHeight="1" x14ac:dyDescent="0.2">
      <c r="E865" s="10"/>
      <c r="H865" s="20"/>
    </row>
    <row r="866" spans="5:8" ht="12" customHeight="1" x14ac:dyDescent="0.2">
      <c r="E866" s="10"/>
      <c r="H866" s="20"/>
    </row>
    <row r="867" spans="5:8" ht="12" customHeight="1" x14ac:dyDescent="0.2">
      <c r="E867" s="10"/>
      <c r="H867" s="20"/>
    </row>
    <row r="868" spans="5:8" ht="12" customHeight="1" x14ac:dyDescent="0.2">
      <c r="E868" s="10"/>
      <c r="H868" s="20"/>
    </row>
    <row r="869" spans="5:8" ht="12" customHeight="1" x14ac:dyDescent="0.2">
      <c r="E869" s="10"/>
      <c r="H869" s="20"/>
    </row>
    <row r="870" spans="5:8" ht="12" customHeight="1" x14ac:dyDescent="0.2">
      <c r="E870" s="10"/>
      <c r="H870" s="20"/>
    </row>
    <row r="871" spans="5:8" ht="12" customHeight="1" x14ac:dyDescent="0.2">
      <c r="E871" s="10"/>
      <c r="H871" s="20"/>
    </row>
    <row r="872" spans="5:8" ht="12" customHeight="1" x14ac:dyDescent="0.2">
      <c r="E872" s="10"/>
      <c r="H872" s="20"/>
    </row>
    <row r="873" spans="5:8" ht="12" customHeight="1" x14ac:dyDescent="0.2">
      <c r="E873" s="10"/>
      <c r="H873" s="20"/>
    </row>
    <row r="874" spans="5:8" ht="12" customHeight="1" x14ac:dyDescent="0.2">
      <c r="E874" s="10"/>
      <c r="H874" s="20"/>
    </row>
    <row r="875" spans="5:8" ht="12" customHeight="1" x14ac:dyDescent="0.2">
      <c r="E875" s="10"/>
      <c r="H875" s="20"/>
    </row>
    <row r="876" spans="5:8" ht="12" customHeight="1" x14ac:dyDescent="0.2">
      <c r="E876" s="10"/>
      <c r="H876" s="20"/>
    </row>
    <row r="877" spans="5:8" ht="12" customHeight="1" x14ac:dyDescent="0.2">
      <c r="E877" s="10"/>
      <c r="H877" s="20"/>
    </row>
    <row r="878" spans="5:8" ht="12" customHeight="1" x14ac:dyDescent="0.2">
      <c r="E878" s="10"/>
      <c r="H878" s="20"/>
    </row>
    <row r="879" spans="5:8" ht="12" customHeight="1" x14ac:dyDescent="0.2">
      <c r="E879" s="10"/>
      <c r="H879" s="20"/>
    </row>
    <row r="880" spans="5:8" ht="12" customHeight="1" x14ac:dyDescent="0.2">
      <c r="E880" s="10"/>
      <c r="H880" s="20"/>
    </row>
    <row r="881" spans="5:8" ht="12" customHeight="1" x14ac:dyDescent="0.2">
      <c r="E881" s="10"/>
      <c r="H881" s="20"/>
    </row>
    <row r="882" spans="5:8" ht="12" customHeight="1" x14ac:dyDescent="0.2">
      <c r="E882" s="10"/>
      <c r="H882" s="20"/>
    </row>
    <row r="883" spans="5:8" ht="12" customHeight="1" x14ac:dyDescent="0.2">
      <c r="E883" s="10"/>
      <c r="H883" s="20"/>
    </row>
    <row r="884" spans="5:8" ht="12" customHeight="1" x14ac:dyDescent="0.2">
      <c r="E884" s="10"/>
      <c r="H884" s="20"/>
    </row>
    <row r="885" spans="5:8" ht="12" customHeight="1" x14ac:dyDescent="0.2">
      <c r="E885" s="10"/>
      <c r="H885" s="20"/>
    </row>
    <row r="886" spans="5:8" ht="12" customHeight="1" x14ac:dyDescent="0.2">
      <c r="E886" s="10"/>
      <c r="H886" s="20"/>
    </row>
    <row r="887" spans="5:8" ht="12" customHeight="1" x14ac:dyDescent="0.2">
      <c r="E887" s="10"/>
      <c r="H887" s="20"/>
    </row>
    <row r="888" spans="5:8" ht="12" customHeight="1" x14ac:dyDescent="0.2">
      <c r="E888" s="10"/>
      <c r="H888" s="20"/>
    </row>
    <row r="889" spans="5:8" ht="12" customHeight="1" x14ac:dyDescent="0.2">
      <c r="E889" s="10"/>
      <c r="H889" s="20"/>
    </row>
    <row r="890" spans="5:8" ht="12" customHeight="1" x14ac:dyDescent="0.2">
      <c r="E890" s="10"/>
      <c r="H890" s="20"/>
    </row>
    <row r="891" spans="5:8" ht="12" customHeight="1" x14ac:dyDescent="0.2">
      <c r="E891" s="10"/>
      <c r="H891" s="20"/>
    </row>
    <row r="892" spans="5:8" ht="12" customHeight="1" x14ac:dyDescent="0.2">
      <c r="E892" s="10"/>
      <c r="H892" s="20"/>
    </row>
    <row r="893" spans="5:8" ht="12" customHeight="1" x14ac:dyDescent="0.2">
      <c r="E893" s="10"/>
      <c r="H893" s="20"/>
    </row>
    <row r="894" spans="5:8" ht="12" customHeight="1" x14ac:dyDescent="0.2">
      <c r="E894" s="10"/>
      <c r="H894" s="20"/>
    </row>
    <row r="895" spans="5:8" ht="12" customHeight="1" x14ac:dyDescent="0.2">
      <c r="E895" s="10"/>
      <c r="H895" s="20"/>
    </row>
    <row r="896" spans="5:8" ht="12" customHeight="1" x14ac:dyDescent="0.2">
      <c r="E896" s="10"/>
      <c r="H896" s="20"/>
    </row>
    <row r="897" spans="5:8" ht="12" customHeight="1" x14ac:dyDescent="0.2">
      <c r="E897" s="10"/>
      <c r="H897" s="20"/>
    </row>
    <row r="898" spans="5:8" ht="12" customHeight="1" x14ac:dyDescent="0.2">
      <c r="E898" s="10"/>
      <c r="H898" s="20"/>
    </row>
    <row r="899" spans="5:8" ht="12" customHeight="1" x14ac:dyDescent="0.2">
      <c r="E899" s="10"/>
      <c r="H899" s="20"/>
    </row>
    <row r="900" spans="5:8" ht="12" customHeight="1" x14ac:dyDescent="0.2">
      <c r="E900" s="10"/>
      <c r="H900" s="20"/>
    </row>
    <row r="901" spans="5:8" ht="12" customHeight="1" x14ac:dyDescent="0.2">
      <c r="E901" s="10"/>
      <c r="H901" s="20"/>
    </row>
    <row r="902" spans="5:8" ht="12" customHeight="1" x14ac:dyDescent="0.2">
      <c r="E902" s="10"/>
      <c r="H902" s="20"/>
    </row>
    <row r="903" spans="5:8" ht="12" customHeight="1" x14ac:dyDescent="0.2">
      <c r="E903" s="10"/>
      <c r="H903" s="20"/>
    </row>
    <row r="904" spans="5:8" ht="12" customHeight="1" x14ac:dyDescent="0.2">
      <c r="E904" s="10"/>
      <c r="H904" s="20"/>
    </row>
    <row r="905" spans="5:8" ht="12" customHeight="1" x14ac:dyDescent="0.2">
      <c r="E905" s="10"/>
      <c r="H905" s="20"/>
    </row>
    <row r="906" spans="5:8" ht="12" customHeight="1" x14ac:dyDescent="0.2">
      <c r="E906" s="10"/>
      <c r="H906" s="20"/>
    </row>
    <row r="907" spans="5:8" ht="12" customHeight="1" x14ac:dyDescent="0.2">
      <c r="E907" s="10"/>
      <c r="H907" s="20"/>
    </row>
    <row r="908" spans="5:8" ht="12" customHeight="1" x14ac:dyDescent="0.2">
      <c r="E908" s="10"/>
      <c r="H908" s="20"/>
    </row>
    <row r="909" spans="5:8" ht="12" customHeight="1" x14ac:dyDescent="0.2">
      <c r="E909" s="10"/>
      <c r="H909" s="20"/>
    </row>
    <row r="910" spans="5:8" ht="12" customHeight="1" x14ac:dyDescent="0.2">
      <c r="E910" s="10"/>
      <c r="H910" s="20"/>
    </row>
    <row r="911" spans="5:8" ht="12" customHeight="1" x14ac:dyDescent="0.2">
      <c r="E911" s="10"/>
      <c r="H911" s="20"/>
    </row>
    <row r="912" spans="5:8" ht="12" customHeight="1" x14ac:dyDescent="0.2">
      <c r="E912" s="10"/>
      <c r="H912" s="20"/>
    </row>
    <row r="913" spans="5:8" ht="12" customHeight="1" x14ac:dyDescent="0.2">
      <c r="E913" s="10"/>
      <c r="H913" s="20"/>
    </row>
    <row r="914" spans="5:8" ht="12" customHeight="1" x14ac:dyDescent="0.2">
      <c r="E914" s="10"/>
      <c r="H914" s="20"/>
    </row>
    <row r="915" spans="5:8" ht="12" customHeight="1" x14ac:dyDescent="0.2">
      <c r="E915" s="10"/>
      <c r="H915" s="20"/>
    </row>
    <row r="916" spans="5:8" ht="12" customHeight="1" x14ac:dyDescent="0.2">
      <c r="E916" s="10"/>
      <c r="H916" s="20"/>
    </row>
    <row r="917" spans="5:8" ht="12" customHeight="1" x14ac:dyDescent="0.2">
      <c r="E917" s="10"/>
      <c r="H917" s="20"/>
    </row>
    <row r="918" spans="5:8" ht="12" customHeight="1" x14ac:dyDescent="0.2">
      <c r="E918" s="10"/>
      <c r="H918" s="20"/>
    </row>
    <row r="919" spans="5:8" ht="12" customHeight="1" x14ac:dyDescent="0.2">
      <c r="E919" s="10"/>
      <c r="H919" s="20"/>
    </row>
    <row r="920" spans="5:8" ht="12" customHeight="1" x14ac:dyDescent="0.2">
      <c r="E920" s="10"/>
      <c r="H920" s="20"/>
    </row>
    <row r="921" spans="5:8" ht="12" customHeight="1" x14ac:dyDescent="0.2">
      <c r="E921" s="10"/>
      <c r="H921" s="20"/>
    </row>
    <row r="922" spans="5:8" ht="12" customHeight="1" x14ac:dyDescent="0.2">
      <c r="E922" s="10"/>
      <c r="H922" s="20"/>
    </row>
    <row r="923" spans="5:8" ht="12" customHeight="1" x14ac:dyDescent="0.2">
      <c r="E923" s="10"/>
      <c r="H923" s="20"/>
    </row>
    <row r="924" spans="5:8" ht="12" customHeight="1" x14ac:dyDescent="0.2">
      <c r="E924" s="10"/>
      <c r="H924" s="20"/>
    </row>
    <row r="925" spans="5:8" ht="12" customHeight="1" x14ac:dyDescent="0.2">
      <c r="E925" s="10"/>
      <c r="H925" s="20"/>
    </row>
    <row r="926" spans="5:8" ht="12" customHeight="1" x14ac:dyDescent="0.2">
      <c r="E926" s="10"/>
      <c r="H926" s="20"/>
    </row>
    <row r="927" spans="5:8" ht="12" customHeight="1" x14ac:dyDescent="0.2">
      <c r="E927" s="10"/>
      <c r="H927" s="20"/>
    </row>
    <row r="928" spans="5:8" ht="12" customHeight="1" x14ac:dyDescent="0.2">
      <c r="E928" s="10"/>
      <c r="H928" s="20"/>
    </row>
    <row r="929" spans="5:8" ht="12" customHeight="1" x14ac:dyDescent="0.2">
      <c r="E929" s="10"/>
      <c r="H929" s="20"/>
    </row>
    <row r="930" spans="5:8" ht="12" customHeight="1" x14ac:dyDescent="0.2">
      <c r="E930" s="10"/>
      <c r="H930" s="20"/>
    </row>
    <row r="931" spans="5:8" ht="12" customHeight="1" x14ac:dyDescent="0.2">
      <c r="E931" s="10"/>
      <c r="H931" s="20"/>
    </row>
    <row r="932" spans="5:8" ht="12" customHeight="1" x14ac:dyDescent="0.2">
      <c r="E932" s="10"/>
      <c r="H932" s="20"/>
    </row>
    <row r="933" spans="5:8" ht="12" customHeight="1" x14ac:dyDescent="0.2">
      <c r="E933" s="10"/>
      <c r="H933" s="20"/>
    </row>
    <row r="934" spans="5:8" ht="12" customHeight="1" x14ac:dyDescent="0.2">
      <c r="E934" s="10"/>
      <c r="H934" s="20"/>
    </row>
    <row r="935" spans="5:8" ht="12" customHeight="1" x14ac:dyDescent="0.2">
      <c r="E935" s="10"/>
      <c r="H935" s="20"/>
    </row>
    <row r="936" spans="5:8" ht="12" customHeight="1" x14ac:dyDescent="0.2">
      <c r="E936" s="10"/>
      <c r="H936" s="20"/>
    </row>
    <row r="937" spans="5:8" ht="12" customHeight="1" x14ac:dyDescent="0.2">
      <c r="E937" s="10"/>
      <c r="H937" s="20"/>
    </row>
    <row r="938" spans="5:8" ht="12" customHeight="1" x14ac:dyDescent="0.2">
      <c r="E938" s="10"/>
      <c r="H938" s="20"/>
    </row>
    <row r="939" spans="5:8" ht="12" customHeight="1" x14ac:dyDescent="0.2">
      <c r="E939" s="10"/>
      <c r="H939" s="20"/>
    </row>
    <row r="940" spans="5:8" ht="12" customHeight="1" x14ac:dyDescent="0.2">
      <c r="E940" s="10"/>
      <c r="H940" s="20"/>
    </row>
    <row r="941" spans="5:8" ht="12" customHeight="1" x14ac:dyDescent="0.2">
      <c r="E941" s="10"/>
      <c r="H941" s="20"/>
    </row>
    <row r="942" spans="5:8" ht="12" customHeight="1" x14ac:dyDescent="0.2">
      <c r="E942" s="10"/>
      <c r="H942" s="20"/>
    </row>
    <row r="943" spans="5:8" ht="12" customHeight="1" x14ac:dyDescent="0.2">
      <c r="E943" s="10"/>
      <c r="H943" s="20"/>
    </row>
    <row r="944" spans="5:8" ht="12" customHeight="1" x14ac:dyDescent="0.2">
      <c r="E944" s="10"/>
      <c r="H944" s="20"/>
    </row>
    <row r="945" spans="5:8" ht="12" customHeight="1" x14ac:dyDescent="0.2">
      <c r="E945" s="10"/>
      <c r="H945" s="20"/>
    </row>
    <row r="946" spans="5:8" ht="12" customHeight="1" x14ac:dyDescent="0.2">
      <c r="E946" s="10"/>
      <c r="H946" s="20"/>
    </row>
    <row r="947" spans="5:8" ht="12" customHeight="1" x14ac:dyDescent="0.2">
      <c r="E947" s="10"/>
      <c r="H947" s="20"/>
    </row>
    <row r="948" spans="5:8" ht="12" customHeight="1" x14ac:dyDescent="0.2">
      <c r="E948" s="10"/>
      <c r="H948" s="20"/>
    </row>
    <row r="949" spans="5:8" ht="12" customHeight="1" x14ac:dyDescent="0.2">
      <c r="E949" s="10"/>
      <c r="H949" s="20"/>
    </row>
    <row r="950" spans="5:8" ht="12" customHeight="1" x14ac:dyDescent="0.2">
      <c r="E950" s="10"/>
      <c r="H950" s="20"/>
    </row>
    <row r="951" spans="5:8" ht="12" customHeight="1" x14ac:dyDescent="0.2">
      <c r="E951" s="10"/>
      <c r="H951" s="20"/>
    </row>
    <row r="952" spans="5:8" ht="12" customHeight="1" x14ac:dyDescent="0.2">
      <c r="E952" s="10"/>
      <c r="H952" s="20"/>
    </row>
    <row r="953" spans="5:8" ht="12" customHeight="1" x14ac:dyDescent="0.2">
      <c r="E953" s="10"/>
      <c r="H953" s="20"/>
    </row>
    <row r="954" spans="5:8" ht="12" customHeight="1" x14ac:dyDescent="0.2">
      <c r="E954" s="10"/>
      <c r="H954" s="20"/>
    </row>
    <row r="955" spans="5:8" ht="12" customHeight="1" x14ac:dyDescent="0.2">
      <c r="E955" s="10"/>
      <c r="H955" s="20"/>
    </row>
    <row r="956" spans="5:8" ht="12" customHeight="1" x14ac:dyDescent="0.2">
      <c r="E956" s="10"/>
      <c r="H956" s="20"/>
    </row>
    <row r="957" spans="5:8" ht="12" customHeight="1" x14ac:dyDescent="0.2">
      <c r="E957" s="10"/>
      <c r="H957" s="20"/>
    </row>
    <row r="958" spans="5:8" ht="12" customHeight="1" x14ac:dyDescent="0.2">
      <c r="E958" s="10"/>
      <c r="H958" s="20"/>
    </row>
    <row r="959" spans="5:8" ht="12" customHeight="1" x14ac:dyDescent="0.2">
      <c r="E959" s="10"/>
      <c r="H959" s="20"/>
    </row>
    <row r="960" spans="5:8" ht="12" customHeight="1" x14ac:dyDescent="0.2">
      <c r="E960" s="10"/>
      <c r="H960" s="20"/>
    </row>
    <row r="961" spans="5:8" ht="12" customHeight="1" x14ac:dyDescent="0.2">
      <c r="E961" s="10"/>
      <c r="H961" s="20"/>
    </row>
    <row r="962" spans="5:8" ht="12" customHeight="1" x14ac:dyDescent="0.2">
      <c r="E962" s="10"/>
      <c r="H962" s="20"/>
    </row>
    <row r="963" spans="5:8" ht="12" customHeight="1" x14ac:dyDescent="0.2">
      <c r="E963" s="10"/>
      <c r="H963" s="20"/>
    </row>
    <row r="964" spans="5:8" ht="12" customHeight="1" x14ac:dyDescent="0.2">
      <c r="E964" s="10"/>
      <c r="H964" s="20"/>
    </row>
    <row r="965" spans="5:8" ht="12" customHeight="1" x14ac:dyDescent="0.2">
      <c r="E965" s="10"/>
      <c r="H965" s="20"/>
    </row>
    <row r="966" spans="5:8" ht="12" customHeight="1" x14ac:dyDescent="0.2">
      <c r="E966" s="10"/>
      <c r="H966" s="20"/>
    </row>
    <row r="967" spans="5:8" ht="12" customHeight="1" x14ac:dyDescent="0.2">
      <c r="E967" s="10"/>
      <c r="H967" s="20"/>
    </row>
    <row r="968" spans="5:8" ht="12" customHeight="1" x14ac:dyDescent="0.2">
      <c r="E968" s="10"/>
      <c r="H968" s="20"/>
    </row>
    <row r="969" spans="5:8" ht="12" customHeight="1" x14ac:dyDescent="0.2">
      <c r="E969" s="10"/>
      <c r="H969" s="20"/>
    </row>
    <row r="970" spans="5:8" ht="12" customHeight="1" x14ac:dyDescent="0.2">
      <c r="E970" s="10"/>
      <c r="H970" s="20"/>
    </row>
    <row r="971" spans="5:8" ht="12" customHeight="1" x14ac:dyDescent="0.2">
      <c r="E971" s="10"/>
      <c r="H971" s="20"/>
    </row>
    <row r="972" spans="5:8" ht="12" customHeight="1" x14ac:dyDescent="0.2">
      <c r="E972" s="10"/>
      <c r="H972" s="20"/>
    </row>
    <row r="973" spans="5:8" ht="12" customHeight="1" x14ac:dyDescent="0.2">
      <c r="E973" s="10"/>
      <c r="H973" s="20"/>
    </row>
    <row r="974" spans="5:8" ht="12" customHeight="1" x14ac:dyDescent="0.2">
      <c r="E974" s="10"/>
      <c r="H974" s="20"/>
    </row>
    <row r="975" spans="5:8" ht="12" customHeight="1" x14ac:dyDescent="0.2">
      <c r="E975" s="10"/>
      <c r="H975" s="20"/>
    </row>
    <row r="976" spans="5:8" ht="12" customHeight="1" x14ac:dyDescent="0.2">
      <c r="E976" s="10"/>
      <c r="H976" s="20"/>
    </row>
    <row r="977" spans="5:8" ht="12" customHeight="1" x14ac:dyDescent="0.2">
      <c r="E977" s="10"/>
      <c r="H977" s="20"/>
    </row>
    <row r="978" spans="5:8" ht="12" customHeight="1" x14ac:dyDescent="0.2">
      <c r="E978" s="10"/>
      <c r="H978" s="20"/>
    </row>
    <row r="979" spans="5:8" ht="12" customHeight="1" x14ac:dyDescent="0.2">
      <c r="E979" s="10"/>
      <c r="H979" s="20"/>
    </row>
    <row r="980" spans="5:8" ht="12" customHeight="1" x14ac:dyDescent="0.2">
      <c r="E980" s="10"/>
      <c r="H980" s="20"/>
    </row>
    <row r="981" spans="5:8" ht="12" customHeight="1" x14ac:dyDescent="0.2">
      <c r="E981" s="10"/>
      <c r="H981" s="20"/>
    </row>
    <row r="982" spans="5:8" ht="12" customHeight="1" x14ac:dyDescent="0.2">
      <c r="E982" s="10"/>
      <c r="H982" s="20"/>
    </row>
    <row r="983" spans="5:8" ht="12" customHeight="1" x14ac:dyDescent="0.2">
      <c r="E983" s="10"/>
      <c r="H983" s="20"/>
    </row>
    <row r="984" spans="5:8" ht="12" customHeight="1" x14ac:dyDescent="0.2">
      <c r="E984" s="10"/>
      <c r="H984" s="20"/>
    </row>
    <row r="985" spans="5:8" ht="12" customHeight="1" x14ac:dyDescent="0.2">
      <c r="E985" s="10"/>
      <c r="H985" s="20"/>
    </row>
    <row r="986" spans="5:8" ht="12" customHeight="1" x14ac:dyDescent="0.2">
      <c r="E986" s="10"/>
      <c r="H986" s="20"/>
    </row>
    <row r="987" spans="5:8" ht="12" customHeight="1" x14ac:dyDescent="0.2">
      <c r="E987" s="10"/>
      <c r="H987" s="20"/>
    </row>
    <row r="988" spans="5:8" ht="12" customHeight="1" x14ac:dyDescent="0.2">
      <c r="E988" s="10"/>
      <c r="H988" s="20"/>
    </row>
    <row r="989" spans="5:8" ht="12" customHeight="1" x14ac:dyDescent="0.2">
      <c r="E989" s="10"/>
      <c r="H989" s="20"/>
    </row>
    <row r="990" spans="5:8" ht="12" customHeight="1" x14ac:dyDescent="0.2">
      <c r="E990" s="10"/>
      <c r="H990" s="20"/>
    </row>
    <row r="991" spans="5:8" ht="12" customHeight="1" x14ac:dyDescent="0.2">
      <c r="E991" s="10"/>
      <c r="H991" s="20"/>
    </row>
    <row r="992" spans="5:8" ht="12" customHeight="1" x14ac:dyDescent="0.2">
      <c r="E992" s="10"/>
      <c r="H992" s="20"/>
    </row>
    <row r="993" spans="5:8" ht="12" customHeight="1" x14ac:dyDescent="0.2">
      <c r="E993" s="10"/>
      <c r="H993" s="20"/>
    </row>
    <row r="994" spans="5:8" ht="12" customHeight="1" x14ac:dyDescent="0.2">
      <c r="E994" s="10"/>
      <c r="H994" s="20"/>
    </row>
    <row r="995" spans="5:8" ht="12" customHeight="1" x14ac:dyDescent="0.2">
      <c r="E995" s="10"/>
      <c r="H995" s="20"/>
    </row>
    <row r="996" spans="5:8" ht="12" customHeight="1" x14ac:dyDescent="0.2">
      <c r="E996" s="10"/>
      <c r="H996" s="20"/>
    </row>
    <row r="997" spans="5:8" ht="12" customHeight="1" x14ac:dyDescent="0.2">
      <c r="E997" s="10"/>
      <c r="H997" s="20"/>
    </row>
    <row r="998" spans="5:8" ht="12" customHeight="1" x14ac:dyDescent="0.2">
      <c r="E998" s="10"/>
      <c r="H998" s="20"/>
    </row>
    <row r="999" spans="5:8" ht="12" customHeight="1" x14ac:dyDescent="0.2">
      <c r="E999" s="10"/>
      <c r="H999" s="20"/>
    </row>
    <row r="1000" spans="5:8" ht="12" customHeight="1" x14ac:dyDescent="0.2">
      <c r="E1000" s="10"/>
      <c r="H1000" s="20"/>
    </row>
  </sheetData>
  <sheetProtection algorithmName="SHA-512" hashValue="FddFU/xGNDDnlj9GQoc18TNP19UmTwk/qBnQdJweFGYhyCRGs9o1ufBV0LK21C3BdB1PtouaMNVvNEpx4vQaQw==" saltValue="0md8K1rPB6goVuw3l8BLBA==" spinCount="100000" sheet="1" objects="1" scenarios="1" formatCells="0" formatColumns="0" formatRows="0" insertColumns="0" insertRows="0" deleteColumns="0" deleteRows="0"/>
  <mergeCells count="7">
    <mergeCell ref="A39:D39"/>
    <mergeCell ref="A41:B42"/>
    <mergeCell ref="A1:D1"/>
    <mergeCell ref="A3:D3"/>
    <mergeCell ref="A5:D5"/>
    <mergeCell ref="A7:D7"/>
    <mergeCell ref="A9:B10"/>
  </mergeCells>
  <pageMargins left="0.55118110236220474" right="0.55118110236220474" top="0.39370078740157483" bottom="0.39370078740157483" header="0" footer="0"/>
  <pageSetup paperSize="9" orientation="portrait"/>
  <rowBreaks count="1" manualBreakCount="1">
    <brk id="3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5" zoomScale="112" zoomScaleNormal="112" workbookViewId="0">
      <selection activeCell="C12" sqref="C12"/>
    </sheetView>
  </sheetViews>
  <sheetFormatPr defaultColWidth="12.5703125" defaultRowHeight="15" customHeight="1" x14ac:dyDescent="0.2"/>
  <cols>
    <col min="1" max="1" width="22.42578125" customWidth="1"/>
    <col min="2" max="2" width="4.28515625" customWidth="1"/>
    <col min="3" max="3" width="31.7109375" customWidth="1"/>
    <col min="4" max="4" width="34" customWidth="1"/>
    <col min="5" max="5" width="7.42578125" hidden="1" customWidth="1"/>
    <col min="6" max="6" width="3.140625" hidden="1" customWidth="1"/>
    <col min="7" max="7" width="8.5703125" hidden="1" customWidth="1"/>
    <col min="8" max="9" width="12.42578125" hidden="1" customWidth="1"/>
    <col min="10" max="10" width="12.42578125" customWidth="1"/>
    <col min="11" max="26" width="8.5703125" customWidth="1"/>
  </cols>
  <sheetData>
    <row r="1" spans="1:26" ht="12.75" customHeight="1" x14ac:dyDescent="0.2">
      <c r="A1" s="311" t="s">
        <v>113</v>
      </c>
      <c r="B1" s="312"/>
      <c r="C1" s="312"/>
      <c r="D1" s="312"/>
      <c r="E1" s="163"/>
      <c r="H1" s="39"/>
      <c r="I1" s="39"/>
      <c r="J1" s="39"/>
    </row>
    <row r="2" spans="1:26" ht="9" customHeight="1" x14ac:dyDescent="0.2">
      <c r="A2" s="164"/>
      <c r="B2" s="164"/>
      <c r="C2" s="164"/>
      <c r="D2" s="164"/>
      <c r="E2" s="163"/>
      <c r="H2" s="39"/>
      <c r="I2" s="39"/>
      <c r="J2" s="39"/>
    </row>
    <row r="3" spans="1:26" ht="24" customHeight="1" x14ac:dyDescent="0.2">
      <c r="A3" s="303" t="s">
        <v>79</v>
      </c>
      <c r="B3" s="260"/>
      <c r="C3" s="260"/>
      <c r="D3" s="260"/>
      <c r="E3" s="165"/>
      <c r="H3" s="39"/>
      <c r="I3" s="39"/>
      <c r="J3" s="39"/>
    </row>
    <row r="4" spans="1:26" ht="6.75" customHeight="1" x14ac:dyDescent="0.2">
      <c r="E4" s="10"/>
      <c r="H4" s="39"/>
      <c r="I4" s="39"/>
      <c r="J4" s="39"/>
    </row>
    <row r="5" spans="1:26" ht="28.5" customHeight="1" x14ac:dyDescent="0.2">
      <c r="A5" s="304" t="s">
        <v>90</v>
      </c>
      <c r="B5" s="260"/>
      <c r="C5" s="260"/>
      <c r="D5" s="260"/>
      <c r="E5" s="167"/>
      <c r="H5" s="39"/>
      <c r="I5" s="39"/>
      <c r="J5" s="39"/>
    </row>
    <row r="6" spans="1:26" ht="6" customHeight="1" x14ac:dyDescent="0.2">
      <c r="A6" s="166"/>
      <c r="B6" s="166"/>
      <c r="C6" s="166"/>
      <c r="D6" s="166"/>
      <c r="E6" s="167"/>
      <c r="H6" s="39"/>
      <c r="I6" s="39"/>
      <c r="J6" s="39"/>
    </row>
    <row r="7" spans="1:26" ht="22.5" customHeight="1" x14ac:dyDescent="0.2">
      <c r="A7" s="305" t="s">
        <v>91</v>
      </c>
      <c r="B7" s="260"/>
      <c r="C7" s="260"/>
      <c r="D7" s="260"/>
      <c r="E7" s="167"/>
      <c r="H7" s="39"/>
      <c r="I7" s="39"/>
      <c r="J7" s="39"/>
    </row>
    <row r="8" spans="1:26" ht="6.75" customHeight="1" x14ac:dyDescent="0.2">
      <c r="A8" s="166"/>
      <c r="B8" s="166"/>
      <c r="C8" s="166"/>
      <c r="D8" s="166"/>
      <c r="E8" s="167"/>
      <c r="H8" s="39"/>
      <c r="I8" s="39"/>
      <c r="J8" s="39"/>
    </row>
    <row r="9" spans="1:26" ht="24.75" customHeight="1" x14ac:dyDescent="0.2">
      <c r="A9" s="306" t="s">
        <v>82</v>
      </c>
      <c r="B9" s="307"/>
      <c r="C9" s="168" t="s">
        <v>83</v>
      </c>
      <c r="D9" s="169" t="s">
        <v>84</v>
      </c>
      <c r="E9" s="10"/>
      <c r="G9" s="170" t="s">
        <v>92</v>
      </c>
      <c r="H9" s="39"/>
      <c r="I9" s="39"/>
      <c r="J9" s="39"/>
    </row>
    <row r="10" spans="1:26" ht="21" customHeight="1" x14ac:dyDescent="0.2">
      <c r="A10" s="308"/>
      <c r="B10" s="309"/>
      <c r="C10" s="171" t="str">
        <f>'Tr key PS - F-time {B}'!C10</f>
        <v xml:space="preserve"> 31 March 2026</v>
      </c>
      <c r="D10" s="172" t="str">
        <f>'Tr key PS - F-time {B}'!D10</f>
        <v xml:space="preserve"> 1 April 2026</v>
      </c>
      <c r="E10" s="10"/>
      <c r="G10" s="170"/>
      <c r="H10" s="39"/>
      <c r="I10" s="39"/>
      <c r="J10" s="39"/>
    </row>
    <row r="11" spans="1:26" ht="9.75" customHeight="1" x14ac:dyDescent="0.2">
      <c r="A11" s="173"/>
      <c r="B11" s="173"/>
      <c r="C11" s="174"/>
      <c r="D11" s="174"/>
      <c r="E11" s="10"/>
      <c r="H11" s="39"/>
      <c r="I11" s="39"/>
      <c r="J11" s="39"/>
    </row>
    <row r="12" spans="1:26" ht="21" customHeight="1" x14ac:dyDescent="0.2">
      <c r="A12" s="175" t="s">
        <v>52</v>
      </c>
      <c r="B12" s="219"/>
      <c r="C12" s="177">
        <f>'Costing Model'!H8</f>
        <v>475017</v>
      </c>
      <c r="D12" s="178">
        <f>'Costing Model'!I8</f>
        <v>494019</v>
      </c>
      <c r="E12" s="179"/>
      <c r="F12" s="180"/>
      <c r="G12" s="181">
        <f t="shared" ref="G12:G23" si="0">(D12-H12)/H12</f>
        <v>4.0002778847914915E-2</v>
      </c>
      <c r="H12" s="220">
        <f>'Costing Model'!H8</f>
        <v>475017</v>
      </c>
      <c r="I12" s="220"/>
      <c r="J12" s="220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21" customHeight="1" x14ac:dyDescent="0.2">
      <c r="A13" s="183" t="s">
        <v>72</v>
      </c>
      <c r="B13" s="184"/>
      <c r="C13" s="177">
        <f>'Costing Model'!H9</f>
        <v>482142</v>
      </c>
      <c r="D13" s="186">
        <f>'Costing Model'!I9</f>
        <v>501429</v>
      </c>
      <c r="E13" s="179">
        <f t="shared" ref="E13:E23" si="1">D13/D12-1</f>
        <v>1.4999423099111509E-2</v>
      </c>
      <c r="F13" s="180"/>
      <c r="G13" s="181">
        <f t="shared" si="0"/>
        <v>4.0002737782644945E-2</v>
      </c>
      <c r="H13" s="220">
        <f>'Costing Model'!H9</f>
        <v>482142</v>
      </c>
      <c r="I13" s="220"/>
      <c r="J13" s="220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1" customHeight="1" x14ac:dyDescent="0.2">
      <c r="A14" s="183" t="s">
        <v>50</v>
      </c>
      <c r="B14" s="184"/>
      <c r="C14" s="177">
        <f>'Costing Model'!H10</f>
        <v>489375</v>
      </c>
      <c r="D14" s="186">
        <f>'Costing Model'!I10</f>
        <v>508950</v>
      </c>
      <c r="E14" s="179">
        <f t="shared" si="1"/>
        <v>1.49991324793739E-2</v>
      </c>
      <c r="F14" s="180"/>
      <c r="G14" s="181">
        <f t="shared" si="0"/>
        <v>0.04</v>
      </c>
      <c r="H14" s="220">
        <f>'Costing Model'!H10</f>
        <v>489375</v>
      </c>
      <c r="I14" s="220"/>
      <c r="J14" s="220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1" customHeight="1" x14ac:dyDescent="0.2">
      <c r="A15" s="188"/>
      <c r="B15" s="187"/>
      <c r="C15" s="177">
        <f>'Costing Model'!H11</f>
        <v>496716</v>
      </c>
      <c r="D15" s="186">
        <f>'Costing Model'!I11</f>
        <v>516585</v>
      </c>
      <c r="E15" s="179">
        <f t="shared" si="1"/>
        <v>1.5001473622163308E-2</v>
      </c>
      <c r="F15" s="180"/>
      <c r="G15" s="181">
        <f t="shared" si="0"/>
        <v>4.0000724760225162E-2</v>
      </c>
      <c r="H15" s="220">
        <f>'Costing Model'!H11</f>
        <v>496716</v>
      </c>
      <c r="I15" s="220"/>
      <c r="J15" s="220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1" customHeight="1" x14ac:dyDescent="0.2">
      <c r="A16" s="188"/>
      <c r="B16" s="187"/>
      <c r="C16" s="177">
        <f>'Costing Model'!H12</f>
        <v>504165</v>
      </c>
      <c r="D16" s="186">
        <f>'Costing Model'!I12</f>
        <v>524331</v>
      </c>
      <c r="E16" s="179">
        <f t="shared" si="1"/>
        <v>1.4994628183164327E-2</v>
      </c>
      <c r="F16" s="180"/>
      <c r="G16" s="181">
        <f t="shared" si="0"/>
        <v>3.9998809913421203E-2</v>
      </c>
      <c r="H16" s="220">
        <f>'Costing Model'!H12</f>
        <v>504165</v>
      </c>
      <c r="I16" s="220"/>
      <c r="J16" s="220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1" customHeight="1" x14ac:dyDescent="0.2">
      <c r="A17" s="188"/>
      <c r="B17" s="187"/>
      <c r="C17" s="177">
        <f>'Costing Model'!H13</f>
        <v>511728</v>
      </c>
      <c r="D17" s="186">
        <f>'Costing Model'!I13</f>
        <v>532197</v>
      </c>
      <c r="E17" s="179">
        <f t="shared" si="1"/>
        <v>1.5001973943939984E-2</v>
      </c>
      <c r="F17" s="180"/>
      <c r="G17" s="181">
        <f t="shared" si="0"/>
        <v>3.9999765500422099E-2</v>
      </c>
      <c r="H17" s="220">
        <f>'Costing Model'!H13</f>
        <v>511728</v>
      </c>
      <c r="I17" s="220"/>
      <c r="J17" s="220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21" customHeight="1" x14ac:dyDescent="0.2">
      <c r="A18" s="188"/>
      <c r="B18" s="187"/>
      <c r="C18" s="177">
        <f>'Costing Model'!H14</f>
        <v>519405</v>
      </c>
      <c r="D18" s="186">
        <f>'Costing Model'!I14</f>
        <v>540180</v>
      </c>
      <c r="E18" s="179">
        <f t="shared" si="1"/>
        <v>1.5000084555155224E-2</v>
      </c>
      <c r="F18" s="180"/>
      <c r="G18" s="181">
        <f t="shared" si="0"/>
        <v>3.9997689664134924E-2</v>
      </c>
      <c r="H18" s="220">
        <f>'Costing Model'!H14</f>
        <v>519405</v>
      </c>
      <c r="I18" s="220"/>
      <c r="J18" s="220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21" customHeight="1" x14ac:dyDescent="0.2">
      <c r="A19" s="188"/>
      <c r="B19" s="187"/>
      <c r="C19" s="177">
        <f>'Costing Model'!H15</f>
        <v>527196</v>
      </c>
      <c r="D19" s="186">
        <f>'Costing Model'!I15</f>
        <v>548286</v>
      </c>
      <c r="E19" s="179">
        <f t="shared" si="1"/>
        <v>1.500610907475286E-2</v>
      </c>
      <c r="F19" s="180"/>
      <c r="G19" s="181">
        <f t="shared" si="0"/>
        <v>4.0004097147929803E-2</v>
      </c>
      <c r="H19" s="220">
        <f>'Costing Model'!H15</f>
        <v>527196</v>
      </c>
      <c r="I19" s="220"/>
      <c r="J19" s="220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21" customHeight="1" x14ac:dyDescent="0.2">
      <c r="A20" s="188"/>
      <c r="B20" s="187"/>
      <c r="C20" s="177">
        <f>'Costing Model'!H16</f>
        <v>535104</v>
      </c>
      <c r="D20" s="186">
        <f>'Costing Model'!I16</f>
        <v>556506</v>
      </c>
      <c r="E20" s="179">
        <f t="shared" si="1"/>
        <v>1.4992175616375336E-2</v>
      </c>
      <c r="F20" s="180"/>
      <c r="G20" s="181">
        <f t="shared" si="0"/>
        <v>3.9995963401506997E-2</v>
      </c>
      <c r="H20" s="220">
        <f>'Costing Model'!H16</f>
        <v>535104</v>
      </c>
      <c r="I20" s="220"/>
      <c r="J20" s="220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21" customHeight="1" x14ac:dyDescent="0.2">
      <c r="A21" s="188"/>
      <c r="B21" s="187"/>
      <c r="C21" s="177">
        <f>'Costing Model'!H17</f>
        <v>543129</v>
      </c>
      <c r="D21" s="186">
        <f>'Costing Model'!I17</f>
        <v>564855</v>
      </c>
      <c r="E21" s="179">
        <f t="shared" si="1"/>
        <v>1.500253366540516E-2</v>
      </c>
      <c r="F21" s="180"/>
      <c r="G21" s="181">
        <f t="shared" si="0"/>
        <v>4.0001546593903106E-2</v>
      </c>
      <c r="H21" s="220">
        <f>'Costing Model'!H17</f>
        <v>543129</v>
      </c>
      <c r="I21" s="220"/>
      <c r="J21" s="220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21" customHeight="1" x14ac:dyDescent="0.2">
      <c r="A22" s="188"/>
      <c r="B22" s="187"/>
      <c r="C22" s="177">
        <f>'Costing Model'!H18</f>
        <v>551277</v>
      </c>
      <c r="D22" s="186">
        <f>'Costing Model'!I18</f>
        <v>573327</v>
      </c>
      <c r="E22" s="179">
        <f t="shared" si="1"/>
        <v>1.4998539448176862E-2</v>
      </c>
      <c r="F22" s="180"/>
      <c r="G22" s="181">
        <f t="shared" si="0"/>
        <v>3.9998040912281846E-2</v>
      </c>
      <c r="H22" s="220">
        <f>'Costing Model'!H18</f>
        <v>551277</v>
      </c>
      <c r="I22" s="220"/>
      <c r="J22" s="220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21" customHeight="1" x14ac:dyDescent="0.2">
      <c r="A23" s="255"/>
      <c r="B23" s="256"/>
      <c r="C23" s="250">
        <f>'Costing Model'!H19</f>
        <v>559545</v>
      </c>
      <c r="D23" s="257">
        <f>'Costing Model'!I19</f>
        <v>581928</v>
      </c>
      <c r="E23" s="179">
        <f t="shared" si="1"/>
        <v>1.5001909904818644E-2</v>
      </c>
      <c r="F23" s="180"/>
      <c r="G23" s="181">
        <f t="shared" si="0"/>
        <v>4.0002144599630057E-2</v>
      </c>
      <c r="H23" s="220">
        <f>'Costing Model'!H19</f>
        <v>559545</v>
      </c>
      <c r="I23" s="220"/>
      <c r="J23" s="220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2" customHeight="1" x14ac:dyDescent="0.2">
      <c r="A24" s="251"/>
      <c r="B24" s="252"/>
      <c r="C24" s="253"/>
      <c r="D24" s="254"/>
      <c r="E24" s="179"/>
      <c r="F24" s="180"/>
      <c r="G24" s="181"/>
      <c r="H24" s="220"/>
      <c r="I24" s="220"/>
      <c r="J24" s="220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21" customHeight="1" x14ac:dyDescent="0.2">
      <c r="A25" s="175" t="s">
        <v>54</v>
      </c>
      <c r="B25" s="219"/>
      <c r="C25" s="177">
        <f>'Costing Model'!H22</f>
        <v>560589</v>
      </c>
      <c r="D25" s="178">
        <f>'Costing Model'!I22</f>
        <v>583011</v>
      </c>
      <c r="E25" s="179"/>
      <c r="F25" s="180"/>
      <c r="G25" s="181">
        <f t="shared" ref="G25:G37" si="2">(D25-H25)/H25</f>
        <v>3.9997217212610306E-2</v>
      </c>
      <c r="H25" s="220">
        <f>'Costing Model'!H22</f>
        <v>560589</v>
      </c>
      <c r="I25" s="220"/>
      <c r="J25" s="220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21" customHeight="1" x14ac:dyDescent="0.2">
      <c r="A26" s="183" t="s">
        <v>73</v>
      </c>
      <c r="B26" s="184"/>
      <c r="C26" s="177">
        <f>'Costing Model'!H23</f>
        <v>568995</v>
      </c>
      <c r="D26" s="186">
        <f>'Costing Model'!I23</f>
        <v>591756</v>
      </c>
      <c r="E26" s="179">
        <f t="shared" ref="E26:E37" si="3">D26/D25-1</f>
        <v>1.4999716986471956E-2</v>
      </c>
      <c r="F26" s="180"/>
      <c r="G26" s="181">
        <f t="shared" si="2"/>
        <v>4.0002108981625498E-2</v>
      </c>
      <c r="H26" s="220">
        <f>'Costing Model'!H23</f>
        <v>568995</v>
      </c>
      <c r="I26" s="220"/>
      <c r="J26" s="220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21" customHeight="1" x14ac:dyDescent="0.2">
      <c r="A27" s="183"/>
      <c r="B27" s="184"/>
      <c r="C27" s="177">
        <f>'Costing Model'!H24</f>
        <v>577530</v>
      </c>
      <c r="D27" s="186">
        <f>'Costing Model'!I24</f>
        <v>600633</v>
      </c>
      <c r="E27" s="179">
        <f t="shared" si="3"/>
        <v>1.50011153245595E-2</v>
      </c>
      <c r="F27" s="180"/>
      <c r="G27" s="181">
        <f t="shared" si="2"/>
        <v>4.0003116721209285E-2</v>
      </c>
      <c r="H27" s="220">
        <f>'Costing Model'!H24</f>
        <v>577530</v>
      </c>
      <c r="I27" s="220"/>
      <c r="J27" s="220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21" customHeight="1" x14ac:dyDescent="0.2">
      <c r="A28" s="188"/>
      <c r="B28" s="187"/>
      <c r="C28" s="177">
        <f>'Costing Model'!H25</f>
        <v>586194</v>
      </c>
      <c r="D28" s="186">
        <f>'Costing Model'!I25</f>
        <v>609642</v>
      </c>
      <c r="E28" s="179">
        <f t="shared" si="3"/>
        <v>1.4999175869457648E-2</v>
      </c>
      <c r="F28" s="180"/>
      <c r="G28" s="181">
        <f t="shared" si="2"/>
        <v>4.000040942077196E-2</v>
      </c>
      <c r="H28" s="220">
        <f>'Costing Model'!H25</f>
        <v>586194</v>
      </c>
      <c r="I28" s="220"/>
      <c r="J28" s="220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21" customHeight="1" x14ac:dyDescent="0.2">
      <c r="A29" s="188"/>
      <c r="B29" s="187"/>
      <c r="C29" s="177">
        <f>'Costing Model'!H26</f>
        <v>594987</v>
      </c>
      <c r="D29" s="186">
        <f>'Costing Model'!I26</f>
        <v>618786</v>
      </c>
      <c r="E29" s="179">
        <f t="shared" si="3"/>
        <v>1.499896660663147E-2</v>
      </c>
      <c r="F29" s="180"/>
      <c r="G29" s="181">
        <f t="shared" si="2"/>
        <v>3.9999193259684665E-2</v>
      </c>
      <c r="H29" s="220">
        <f>'Costing Model'!H26</f>
        <v>594987</v>
      </c>
      <c r="I29" s="220"/>
      <c r="J29" s="220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21" customHeight="1" x14ac:dyDescent="0.2">
      <c r="A30" s="188"/>
      <c r="B30" s="187"/>
      <c r="C30" s="177">
        <f>'Costing Model'!H27</f>
        <v>603912</v>
      </c>
      <c r="D30" s="186">
        <f>'Costing Model'!I27</f>
        <v>628068</v>
      </c>
      <c r="E30" s="179">
        <f t="shared" si="3"/>
        <v>1.5000339374193983E-2</v>
      </c>
      <c r="F30" s="180"/>
      <c r="G30" s="181">
        <f t="shared" si="2"/>
        <v>3.9999205182211978E-2</v>
      </c>
      <c r="H30" s="220">
        <f>'Costing Model'!H27</f>
        <v>603912</v>
      </c>
      <c r="I30" s="220"/>
      <c r="J30" s="220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21" customHeight="1" x14ac:dyDescent="0.2">
      <c r="A31" s="188"/>
      <c r="B31" s="187"/>
      <c r="C31" s="177">
        <f>'Costing Model'!H28</f>
        <v>612972</v>
      </c>
      <c r="D31" s="186">
        <f>'Costing Model'!I28</f>
        <v>637491</v>
      </c>
      <c r="E31" s="179">
        <f t="shared" si="3"/>
        <v>1.5003152524885932E-2</v>
      </c>
      <c r="F31" s="180"/>
      <c r="G31" s="181">
        <f t="shared" si="2"/>
        <v>4.0000195767506512E-2</v>
      </c>
      <c r="H31" s="220">
        <f>'Costing Model'!H28</f>
        <v>612972</v>
      </c>
      <c r="I31" s="220"/>
      <c r="J31" s="220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21" customHeight="1" x14ac:dyDescent="0.2">
      <c r="A32" s="188"/>
      <c r="B32" s="187"/>
      <c r="C32" s="177">
        <f>'Costing Model'!H29</f>
        <v>622164</v>
      </c>
      <c r="D32" s="186">
        <f>'Costing Model'!I29</f>
        <v>647052</v>
      </c>
      <c r="E32" s="179">
        <f t="shared" si="3"/>
        <v>1.4997858793300622E-2</v>
      </c>
      <c r="F32" s="180"/>
      <c r="G32" s="181">
        <f t="shared" si="2"/>
        <v>4.0002314502285571E-2</v>
      </c>
      <c r="H32" s="220">
        <f>'Costing Model'!H29</f>
        <v>622164</v>
      </c>
      <c r="I32" s="220"/>
      <c r="J32" s="220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21" customHeight="1" x14ac:dyDescent="0.2">
      <c r="A33" s="188"/>
      <c r="B33" s="187"/>
      <c r="C33" s="177">
        <f>'Costing Model'!H30</f>
        <v>631497</v>
      </c>
      <c r="D33" s="186">
        <f>'Costing Model'!I30</f>
        <v>656757</v>
      </c>
      <c r="E33" s="179">
        <f t="shared" si="3"/>
        <v>1.4998794532742332E-2</v>
      </c>
      <c r="F33" s="180"/>
      <c r="G33" s="181">
        <f t="shared" si="2"/>
        <v>4.0000190024655699E-2</v>
      </c>
      <c r="H33" s="220">
        <f>'Costing Model'!H30</f>
        <v>631497</v>
      </c>
      <c r="I33" s="220"/>
      <c r="J33" s="220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1" customHeight="1" x14ac:dyDescent="0.2">
      <c r="A34" s="188"/>
      <c r="B34" s="187"/>
      <c r="C34" s="177">
        <f>'Costing Model'!H31</f>
        <v>640971</v>
      </c>
      <c r="D34" s="186">
        <f>'Costing Model'!I31</f>
        <v>666609</v>
      </c>
      <c r="E34" s="179">
        <f t="shared" si="3"/>
        <v>1.5000982098401616E-2</v>
      </c>
      <c r="F34" s="180"/>
      <c r="G34" s="181">
        <f t="shared" si="2"/>
        <v>3.999868948829198E-2</v>
      </c>
      <c r="H34" s="220">
        <f>'Costing Model'!H31</f>
        <v>640971</v>
      </c>
      <c r="I34" s="220"/>
      <c r="J34" s="220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21" customHeight="1" x14ac:dyDescent="0.2">
      <c r="A35" s="188"/>
      <c r="B35" s="187"/>
      <c r="C35" s="177">
        <f>'Costing Model'!H32</f>
        <v>650583</v>
      </c>
      <c r="D35" s="186">
        <f>'Costing Model'!I32</f>
        <v>676608</v>
      </c>
      <c r="E35" s="179">
        <f t="shared" si="3"/>
        <v>1.4999797482482258E-2</v>
      </c>
      <c r="F35" s="180"/>
      <c r="G35" s="181">
        <f t="shared" si="2"/>
        <v>4.0002582299260819E-2</v>
      </c>
      <c r="H35" s="220">
        <f>'Costing Model'!H32</f>
        <v>650583</v>
      </c>
      <c r="I35" s="220"/>
      <c r="J35" s="220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21" customHeight="1" x14ac:dyDescent="0.2">
      <c r="A36" s="188"/>
      <c r="B36" s="187"/>
      <c r="C36" s="177">
        <f>'Costing Model'!H33</f>
        <v>660342</v>
      </c>
      <c r="D36" s="186">
        <f>'Costing Model'!I33</f>
        <v>686757</v>
      </c>
      <c r="E36" s="179">
        <f t="shared" si="3"/>
        <v>1.4999822644721883E-2</v>
      </c>
      <c r="F36" s="180"/>
      <c r="G36" s="181">
        <f t="shared" si="2"/>
        <v>4.0001998964173113E-2</v>
      </c>
      <c r="H36" s="220">
        <f>'Costing Model'!H33</f>
        <v>660342</v>
      </c>
      <c r="I36" s="220"/>
      <c r="J36" s="220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21" customHeight="1" x14ac:dyDescent="0.2">
      <c r="A37" s="189"/>
      <c r="B37" s="190"/>
      <c r="C37" s="250">
        <f>'Costing Model'!H34</f>
        <v>670248</v>
      </c>
      <c r="D37" s="192">
        <f>'Costing Model'!I34</f>
        <v>697059</v>
      </c>
      <c r="E37" s="179">
        <f t="shared" si="3"/>
        <v>1.5000939196833762E-2</v>
      </c>
      <c r="F37" s="180"/>
      <c r="G37" s="181">
        <f t="shared" si="2"/>
        <v>4.000161134386078E-2</v>
      </c>
      <c r="H37" s="220">
        <f>'Costing Model'!H34</f>
        <v>670248</v>
      </c>
      <c r="I37" s="220"/>
      <c r="J37" s="220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12" customHeight="1" x14ac:dyDescent="0.2">
      <c r="A38" s="310"/>
      <c r="B38" s="260"/>
      <c r="C38" s="260"/>
      <c r="D38" s="260"/>
      <c r="E38" s="179"/>
      <c r="F38" s="180"/>
      <c r="G38" s="181"/>
      <c r="H38" s="220"/>
      <c r="I38" s="220"/>
      <c r="J38" s="220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12" customHeight="1" x14ac:dyDescent="0.2">
      <c r="A39" s="215"/>
      <c r="B39" s="154"/>
      <c r="C39" s="216"/>
      <c r="D39" s="216"/>
      <c r="E39" s="179"/>
      <c r="F39" s="180"/>
      <c r="G39" s="181"/>
      <c r="H39" s="220"/>
      <c r="I39" s="220"/>
      <c r="J39" s="220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25.5" customHeight="1" x14ac:dyDescent="0.2">
      <c r="A40" s="306" t="s">
        <v>82</v>
      </c>
      <c r="B40" s="307"/>
      <c r="C40" s="168" t="s">
        <v>83</v>
      </c>
      <c r="D40" s="169" t="s">
        <v>84</v>
      </c>
      <c r="E40" s="179"/>
      <c r="F40" s="180"/>
      <c r="G40" s="181"/>
      <c r="H40" s="220"/>
      <c r="I40" s="220"/>
      <c r="J40" s="220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18" customHeight="1" x14ac:dyDescent="0.2">
      <c r="A41" s="308"/>
      <c r="B41" s="309"/>
      <c r="C41" s="171" t="str">
        <f t="shared" ref="C41:D41" si="4">C10</f>
        <v xml:space="preserve"> 31 March 2026</v>
      </c>
      <c r="D41" s="172" t="str">
        <f t="shared" si="4"/>
        <v xml:space="preserve"> 1 April 2026</v>
      </c>
      <c r="E41" s="179"/>
      <c r="F41" s="180"/>
      <c r="G41" s="181"/>
      <c r="H41" s="220"/>
      <c r="I41" s="220"/>
      <c r="J41" s="220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2" customHeight="1" x14ac:dyDescent="0.2">
      <c r="A42" s="215"/>
      <c r="B42" s="154"/>
      <c r="C42" s="216"/>
      <c r="D42" s="216"/>
      <c r="E42" s="179"/>
      <c r="F42" s="180"/>
      <c r="G42" s="181"/>
      <c r="H42" s="220"/>
      <c r="I42" s="220"/>
      <c r="J42" s="220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21" customHeight="1" x14ac:dyDescent="0.2">
      <c r="A43" s="175" t="s">
        <v>86</v>
      </c>
      <c r="B43" s="219"/>
      <c r="C43" s="177">
        <f>'Costing Model'!H37</f>
        <v>679944</v>
      </c>
      <c r="D43" s="178">
        <f>'Costing Model'!I37</f>
        <v>707142</v>
      </c>
      <c r="E43" s="179"/>
      <c r="F43" s="180"/>
      <c r="G43" s="181">
        <f t="shared" ref="G43:G51" si="5">(D43-H43)/H43</f>
        <v>4.000035297024461E-2</v>
      </c>
      <c r="H43" s="220">
        <f>'Costing Model'!H37</f>
        <v>679944</v>
      </c>
      <c r="I43" s="220"/>
      <c r="J43" s="220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21" customHeight="1" x14ac:dyDescent="0.2">
      <c r="A44" s="211" t="s">
        <v>87</v>
      </c>
      <c r="B44" s="184"/>
      <c r="C44" s="177">
        <f>'Costing Model'!H38</f>
        <v>690144</v>
      </c>
      <c r="D44" s="186">
        <f>'Costing Model'!I38</f>
        <v>717747</v>
      </c>
      <c r="E44" s="179">
        <f t="shared" ref="E44:E51" si="6">D44/D43-1</f>
        <v>1.4996987875136814E-2</v>
      </c>
      <c r="F44" s="180"/>
      <c r="G44" s="181">
        <f t="shared" si="5"/>
        <v>3.9996000834608428E-2</v>
      </c>
      <c r="H44" s="220">
        <f>'Costing Model'!H38</f>
        <v>690144</v>
      </c>
      <c r="I44" s="220"/>
      <c r="J44" s="220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21" customHeight="1" x14ac:dyDescent="0.2">
      <c r="A45" s="183" t="s">
        <v>74</v>
      </c>
      <c r="B45" s="184"/>
      <c r="C45" s="177">
        <f>'Costing Model'!H39</f>
        <v>700494</v>
      </c>
      <c r="D45" s="186">
        <f>'Costing Model'!I39</f>
        <v>728514</v>
      </c>
      <c r="E45" s="179">
        <f t="shared" si="6"/>
        <v>1.5001107632633737E-2</v>
      </c>
      <c r="F45" s="180"/>
      <c r="G45" s="181">
        <f t="shared" si="5"/>
        <v>4.000034261535431E-2</v>
      </c>
      <c r="H45" s="220">
        <f>'Costing Model'!H39</f>
        <v>700494</v>
      </c>
      <c r="I45" s="220"/>
      <c r="J45" s="220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21" customHeight="1" x14ac:dyDescent="0.2">
      <c r="A46" s="183"/>
      <c r="B46" s="184"/>
      <c r="C46" s="177">
        <f>'Costing Model'!H40</f>
        <v>711003</v>
      </c>
      <c r="D46" s="186">
        <f>'Costing Model'!I40</f>
        <v>739443</v>
      </c>
      <c r="E46" s="179">
        <f t="shared" si="6"/>
        <v>1.5001770727810282E-2</v>
      </c>
      <c r="F46" s="180"/>
      <c r="G46" s="181">
        <f t="shared" si="5"/>
        <v>3.9999831224340823E-2</v>
      </c>
      <c r="H46" s="220">
        <f>'Costing Model'!H40</f>
        <v>711003</v>
      </c>
      <c r="I46" s="220"/>
      <c r="J46" s="220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21" customHeight="1" x14ac:dyDescent="0.2">
      <c r="A47" s="188"/>
      <c r="B47" s="187"/>
      <c r="C47" s="177">
        <f>'Costing Model'!H41</f>
        <v>721668</v>
      </c>
      <c r="D47" s="186">
        <f>'Costing Model'!I41</f>
        <v>750534</v>
      </c>
      <c r="E47" s="179">
        <f t="shared" si="6"/>
        <v>1.4999127721812222E-2</v>
      </c>
      <c r="F47" s="180"/>
      <c r="G47" s="181">
        <f t="shared" si="5"/>
        <v>3.9999002311312128E-2</v>
      </c>
      <c r="H47" s="220">
        <f>'Costing Model'!H41</f>
        <v>721668</v>
      </c>
      <c r="I47" s="220"/>
      <c r="J47" s="220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21" customHeight="1" x14ac:dyDescent="0.2">
      <c r="A48" s="188"/>
      <c r="B48" s="187"/>
      <c r="C48" s="177">
        <f>'Costing Model'!H42</f>
        <v>732492</v>
      </c>
      <c r="D48" s="186">
        <f>'Costing Model'!I42</f>
        <v>761793</v>
      </c>
      <c r="E48" s="179">
        <f t="shared" si="6"/>
        <v>1.5001319060828688E-2</v>
      </c>
      <c r="F48" s="180"/>
      <c r="G48" s="181">
        <f t="shared" si="5"/>
        <v>4.0001802067462851E-2</v>
      </c>
      <c r="H48" s="220">
        <f>'Costing Model'!H42</f>
        <v>732492</v>
      </c>
      <c r="I48" s="220"/>
      <c r="J48" s="220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1" customHeight="1" x14ac:dyDescent="0.2">
      <c r="A49" s="188"/>
      <c r="B49" s="187"/>
      <c r="C49" s="177">
        <f>'Costing Model'!H43</f>
        <v>743481</v>
      </c>
      <c r="D49" s="186">
        <f>'Costing Model'!I43</f>
        <v>773220</v>
      </c>
      <c r="E49" s="179">
        <f t="shared" si="6"/>
        <v>1.5000137832718252E-2</v>
      </c>
      <c r="F49" s="180"/>
      <c r="G49" s="181">
        <f t="shared" si="5"/>
        <v>3.9999677194171739E-2</v>
      </c>
      <c r="H49" s="220">
        <f>'Costing Model'!H43</f>
        <v>743481</v>
      </c>
      <c r="I49" s="220"/>
      <c r="J49" s="220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21" customHeight="1" x14ac:dyDescent="0.2">
      <c r="A50" s="188"/>
      <c r="B50" s="187"/>
      <c r="C50" s="177">
        <f>'Costing Model'!H44</f>
        <v>754632</v>
      </c>
      <c r="D50" s="186">
        <f>'Costing Model'!I44</f>
        <v>784818</v>
      </c>
      <c r="E50" s="179">
        <f t="shared" si="6"/>
        <v>1.4999612012105201E-2</v>
      </c>
      <c r="F50" s="180"/>
      <c r="G50" s="181">
        <f t="shared" si="5"/>
        <v>4.0000954107432499E-2</v>
      </c>
      <c r="H50" s="220">
        <f>'Costing Model'!H44</f>
        <v>754632</v>
      </c>
      <c r="I50" s="220"/>
      <c r="J50" s="220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21" customHeight="1" x14ac:dyDescent="0.2">
      <c r="A51" s="189"/>
      <c r="B51" s="190"/>
      <c r="C51" s="250">
        <f>'Costing Model'!H45</f>
        <v>765951</v>
      </c>
      <c r="D51" s="192">
        <f>'Costing Model'!I45</f>
        <v>796590</v>
      </c>
      <c r="E51" s="179">
        <f t="shared" si="6"/>
        <v>1.4999655971193349E-2</v>
      </c>
      <c r="F51" s="180"/>
      <c r="G51" s="181">
        <f t="shared" si="5"/>
        <v>4.0001253343882312E-2</v>
      </c>
      <c r="H51" s="220">
        <f>'Costing Model'!H45</f>
        <v>765951</v>
      </c>
      <c r="I51" s="220"/>
      <c r="J51" s="220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1" customHeight="1" x14ac:dyDescent="0.2">
      <c r="A52" s="215"/>
      <c r="B52" s="154"/>
      <c r="C52" s="216"/>
      <c r="D52" s="216"/>
      <c r="E52" s="179"/>
      <c r="F52" s="180"/>
      <c r="G52" s="181"/>
      <c r="H52" s="220"/>
      <c r="I52" s="220"/>
      <c r="J52" s="220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1" customHeight="1" x14ac:dyDescent="0.2">
      <c r="A53" s="175" t="s">
        <v>89</v>
      </c>
      <c r="B53" s="217"/>
      <c r="C53" s="177">
        <f>'Costing Model'!H52</f>
        <v>882240</v>
      </c>
      <c r="D53" s="178">
        <f>'Costing Model'!I52</f>
        <v>917532</v>
      </c>
      <c r="E53" s="179"/>
      <c r="F53" s="180"/>
      <c r="G53" s="181">
        <f t="shared" ref="G53:G61" si="7">(D53-H53)/H53</f>
        <v>4.0002720348204568E-2</v>
      </c>
      <c r="H53" s="220">
        <f>'Costing Model'!H52</f>
        <v>882240</v>
      </c>
      <c r="I53" s="220"/>
      <c r="J53" s="220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21" customHeight="1" x14ac:dyDescent="0.2">
      <c r="A54" s="183" t="s">
        <v>75</v>
      </c>
      <c r="B54" s="187"/>
      <c r="C54" s="177">
        <f>'Costing Model'!H53</f>
        <v>895476</v>
      </c>
      <c r="D54" s="186">
        <f>'Costing Model'!I53</f>
        <v>931293</v>
      </c>
      <c r="E54" s="179">
        <f t="shared" ref="E54:E61" si="8">D54/D53-1</f>
        <v>1.4997842037117071E-2</v>
      </c>
      <c r="F54" s="180"/>
      <c r="G54" s="181">
        <f t="shared" si="7"/>
        <v>3.9997721881993485E-2</v>
      </c>
      <c r="H54" s="220">
        <f>'Costing Model'!H53</f>
        <v>895476</v>
      </c>
      <c r="I54" s="220"/>
      <c r="J54" s="220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1" customHeight="1" x14ac:dyDescent="0.2">
      <c r="A55" s="183" t="s">
        <v>50</v>
      </c>
      <c r="B55" s="187"/>
      <c r="C55" s="177">
        <f>'Costing Model'!H54</f>
        <v>908907</v>
      </c>
      <c r="D55" s="186">
        <f>'Costing Model'!I54</f>
        <v>945264</v>
      </c>
      <c r="E55" s="179">
        <f t="shared" si="8"/>
        <v>1.5001723410355217E-2</v>
      </c>
      <c r="F55" s="180"/>
      <c r="G55" s="181">
        <f t="shared" si="7"/>
        <v>4.0000792160254019E-2</v>
      </c>
      <c r="H55" s="220">
        <f>'Costing Model'!H54</f>
        <v>908907</v>
      </c>
      <c r="I55" s="220"/>
      <c r="J55" s="220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21" customHeight="1" x14ac:dyDescent="0.2">
      <c r="A56" s="188"/>
      <c r="B56" s="187"/>
      <c r="C56" s="177">
        <f>'Costing Model'!H55</f>
        <v>922542</v>
      </c>
      <c r="D56" s="186">
        <f>'Costing Model'!I55</f>
        <v>959442</v>
      </c>
      <c r="E56" s="179">
        <f t="shared" si="8"/>
        <v>1.4998984410704352E-2</v>
      </c>
      <c r="F56" s="180"/>
      <c r="G56" s="181">
        <f t="shared" si="7"/>
        <v>3.9998178944698454E-2</v>
      </c>
      <c r="H56" s="220">
        <f>'Costing Model'!H55</f>
        <v>922542</v>
      </c>
      <c r="I56" s="220"/>
      <c r="J56" s="220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21" customHeight="1" x14ac:dyDescent="0.2">
      <c r="A57" s="188"/>
      <c r="B57" s="187"/>
      <c r="C57" s="177">
        <f>'Costing Model'!H56</f>
        <v>936378</v>
      </c>
      <c r="D57" s="186">
        <f>'Costing Model'!I56</f>
        <v>973833</v>
      </c>
      <c r="E57" s="179">
        <f t="shared" si="8"/>
        <v>1.4999343368332863E-2</v>
      </c>
      <c r="F57" s="180"/>
      <c r="G57" s="181">
        <f t="shared" si="7"/>
        <v>3.9999871846626039E-2</v>
      </c>
      <c r="H57" s="220">
        <f>'Costing Model'!H56</f>
        <v>936378</v>
      </c>
      <c r="I57" s="220"/>
      <c r="J57" s="220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21" customHeight="1" x14ac:dyDescent="0.2">
      <c r="A58" s="188"/>
      <c r="B58" s="187"/>
      <c r="C58" s="177">
        <f>'Costing Model'!H57</f>
        <v>950424</v>
      </c>
      <c r="D58" s="186">
        <f>'Costing Model'!I57</f>
        <v>988440</v>
      </c>
      <c r="E58" s="179">
        <f t="shared" si="8"/>
        <v>1.4999491699295486E-2</v>
      </c>
      <c r="F58" s="180"/>
      <c r="G58" s="181">
        <f t="shared" si="7"/>
        <v>3.9998989924496853E-2</v>
      </c>
      <c r="H58" s="220">
        <f>'Costing Model'!H57</f>
        <v>950424</v>
      </c>
      <c r="I58" s="220"/>
      <c r="J58" s="220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21" customHeight="1" x14ac:dyDescent="0.2">
      <c r="A59" s="188"/>
      <c r="B59" s="187"/>
      <c r="C59" s="177">
        <f>'Costing Model'!H58</f>
        <v>964680</v>
      </c>
      <c r="D59" s="186">
        <f>'Costing Model'!I58</f>
        <v>1003269</v>
      </c>
      <c r="E59" s="179">
        <f t="shared" si="8"/>
        <v>1.5002428068471518E-2</v>
      </c>
      <c r="F59" s="180"/>
      <c r="G59" s="181">
        <f t="shared" si="7"/>
        <v>4.0001865903719368E-2</v>
      </c>
      <c r="H59" s="220">
        <f>'Costing Model'!H58</f>
        <v>964680</v>
      </c>
      <c r="I59" s="220"/>
      <c r="J59" s="220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21" customHeight="1" x14ac:dyDescent="0.2">
      <c r="A60" s="188"/>
      <c r="B60" s="187"/>
      <c r="C60" s="177">
        <f>'Costing Model'!H59</f>
        <v>979152</v>
      </c>
      <c r="D60" s="186">
        <f>'Costing Model'!I59</f>
        <v>1018317</v>
      </c>
      <c r="E60" s="179">
        <f t="shared" si="8"/>
        <v>1.4998968372390564E-2</v>
      </c>
      <c r="F60" s="180"/>
      <c r="G60" s="181">
        <f t="shared" si="7"/>
        <v>3.9998897004755132E-2</v>
      </c>
      <c r="H60" s="220">
        <f>'Costing Model'!H59</f>
        <v>979152</v>
      </c>
      <c r="I60" s="220"/>
      <c r="J60" s="220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21" customHeight="1" x14ac:dyDescent="0.2">
      <c r="A61" s="189"/>
      <c r="B61" s="190"/>
      <c r="C61" s="250">
        <f>'Costing Model'!H60</f>
        <v>993837</v>
      </c>
      <c r="D61" s="192">
        <f>'Costing Model'!I60</f>
        <v>1033590</v>
      </c>
      <c r="E61" s="179">
        <f t="shared" si="8"/>
        <v>1.4998276568102042E-2</v>
      </c>
      <c r="F61" s="180"/>
      <c r="G61" s="181">
        <f t="shared" si="7"/>
        <v>3.999951702341531E-2</v>
      </c>
      <c r="H61" s="220">
        <f>'Costing Model'!H60</f>
        <v>993837</v>
      </c>
      <c r="I61" s="220"/>
      <c r="J61" s="220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12" customHeight="1" x14ac:dyDescent="0.2">
      <c r="E62" s="10"/>
      <c r="H62" s="39"/>
      <c r="I62" s="39"/>
      <c r="J62" s="39"/>
    </row>
    <row r="63" spans="1:26" ht="12" customHeight="1" x14ac:dyDescent="0.2">
      <c r="E63" s="10"/>
      <c r="H63" s="39"/>
      <c r="I63" s="39"/>
      <c r="J63" s="39"/>
    </row>
    <row r="64" spans="1:26" ht="12" customHeight="1" x14ac:dyDescent="0.2">
      <c r="E64" s="10"/>
      <c r="H64" s="39"/>
      <c r="I64" s="39"/>
      <c r="J64" s="39"/>
    </row>
    <row r="65" spans="5:10" ht="12" customHeight="1" x14ac:dyDescent="0.2">
      <c r="E65" s="10"/>
      <c r="H65" s="39"/>
      <c r="I65" s="39"/>
      <c r="J65" s="39"/>
    </row>
    <row r="66" spans="5:10" ht="12" customHeight="1" x14ac:dyDescent="0.2">
      <c r="E66" s="10"/>
      <c r="H66" s="39"/>
      <c r="I66" s="39"/>
      <c r="J66" s="39"/>
    </row>
    <row r="67" spans="5:10" ht="12" customHeight="1" x14ac:dyDescent="0.2">
      <c r="E67" s="10"/>
      <c r="H67" s="39"/>
      <c r="I67" s="39"/>
      <c r="J67" s="39"/>
    </row>
    <row r="68" spans="5:10" ht="12" customHeight="1" x14ac:dyDescent="0.2">
      <c r="E68" s="10"/>
      <c r="H68" s="39"/>
      <c r="I68" s="39"/>
      <c r="J68" s="39"/>
    </row>
    <row r="69" spans="5:10" ht="12" customHeight="1" x14ac:dyDescent="0.2">
      <c r="E69" s="10"/>
      <c r="H69" s="39"/>
      <c r="I69" s="39"/>
      <c r="J69" s="39"/>
    </row>
    <row r="70" spans="5:10" ht="12" customHeight="1" x14ac:dyDescent="0.2">
      <c r="E70" s="10"/>
      <c r="H70" s="39"/>
      <c r="I70" s="39"/>
      <c r="J70" s="39"/>
    </row>
    <row r="71" spans="5:10" ht="12" customHeight="1" x14ac:dyDescent="0.2">
      <c r="E71" s="10"/>
      <c r="H71" s="39"/>
      <c r="I71" s="39"/>
      <c r="J71" s="39"/>
    </row>
    <row r="72" spans="5:10" ht="12" customHeight="1" x14ac:dyDescent="0.2">
      <c r="E72" s="10"/>
      <c r="H72" s="39"/>
      <c r="I72" s="39"/>
      <c r="J72" s="39"/>
    </row>
    <row r="73" spans="5:10" ht="12" customHeight="1" x14ac:dyDescent="0.2">
      <c r="E73" s="10"/>
      <c r="H73" s="39"/>
      <c r="I73" s="39"/>
      <c r="J73" s="39"/>
    </row>
    <row r="74" spans="5:10" ht="12" customHeight="1" x14ac:dyDescent="0.2">
      <c r="E74" s="10"/>
      <c r="H74" s="39"/>
      <c r="I74" s="39"/>
      <c r="J74" s="39"/>
    </row>
    <row r="75" spans="5:10" ht="12" customHeight="1" x14ac:dyDescent="0.2">
      <c r="E75" s="10"/>
      <c r="H75" s="39"/>
      <c r="I75" s="39"/>
      <c r="J75" s="39"/>
    </row>
    <row r="76" spans="5:10" ht="12" customHeight="1" x14ac:dyDescent="0.2">
      <c r="E76" s="10"/>
      <c r="H76" s="39"/>
      <c r="I76" s="39"/>
      <c r="J76" s="39"/>
    </row>
    <row r="77" spans="5:10" ht="12" customHeight="1" x14ac:dyDescent="0.2">
      <c r="E77" s="10"/>
      <c r="H77" s="39"/>
      <c r="I77" s="39"/>
      <c r="J77" s="39"/>
    </row>
    <row r="78" spans="5:10" ht="12" customHeight="1" x14ac:dyDescent="0.2">
      <c r="E78" s="10"/>
      <c r="H78" s="39"/>
      <c r="I78" s="39"/>
      <c r="J78" s="39"/>
    </row>
    <row r="79" spans="5:10" ht="12" customHeight="1" x14ac:dyDescent="0.2">
      <c r="E79" s="10"/>
      <c r="H79" s="39"/>
      <c r="I79" s="39"/>
      <c r="J79" s="39"/>
    </row>
    <row r="80" spans="5:10" ht="12" customHeight="1" x14ac:dyDescent="0.2">
      <c r="E80" s="10"/>
      <c r="H80" s="39"/>
      <c r="I80" s="39"/>
      <c r="J80" s="39"/>
    </row>
    <row r="81" spans="5:10" ht="12" customHeight="1" x14ac:dyDescent="0.2">
      <c r="E81" s="10"/>
      <c r="H81" s="39"/>
      <c r="I81" s="39"/>
      <c r="J81" s="39"/>
    </row>
    <row r="82" spans="5:10" ht="12" customHeight="1" x14ac:dyDescent="0.2">
      <c r="E82" s="10"/>
      <c r="H82" s="39"/>
      <c r="I82" s="39"/>
      <c r="J82" s="39"/>
    </row>
    <row r="83" spans="5:10" ht="12" customHeight="1" x14ac:dyDescent="0.2">
      <c r="E83" s="10"/>
      <c r="H83" s="39"/>
      <c r="I83" s="39"/>
      <c r="J83" s="39"/>
    </row>
    <row r="84" spans="5:10" ht="12" customHeight="1" x14ac:dyDescent="0.2">
      <c r="E84" s="10"/>
      <c r="H84" s="39"/>
      <c r="I84" s="39"/>
      <c r="J84" s="39"/>
    </row>
    <row r="85" spans="5:10" ht="12" customHeight="1" x14ac:dyDescent="0.2">
      <c r="E85" s="10"/>
      <c r="H85" s="39"/>
      <c r="I85" s="39"/>
      <c r="J85" s="39"/>
    </row>
    <row r="86" spans="5:10" ht="12" customHeight="1" x14ac:dyDescent="0.2">
      <c r="E86" s="10"/>
      <c r="H86" s="39"/>
      <c r="I86" s="39"/>
      <c r="J86" s="39"/>
    </row>
    <row r="87" spans="5:10" ht="12" customHeight="1" x14ac:dyDescent="0.2">
      <c r="E87" s="10"/>
      <c r="H87" s="39"/>
      <c r="I87" s="39"/>
      <c r="J87" s="39"/>
    </row>
    <row r="88" spans="5:10" ht="12" customHeight="1" x14ac:dyDescent="0.2">
      <c r="E88" s="10"/>
      <c r="H88" s="39"/>
      <c r="I88" s="39"/>
      <c r="J88" s="39"/>
    </row>
    <row r="89" spans="5:10" ht="12" customHeight="1" x14ac:dyDescent="0.2">
      <c r="E89" s="10"/>
      <c r="H89" s="39"/>
      <c r="I89" s="39"/>
      <c r="J89" s="39"/>
    </row>
    <row r="90" spans="5:10" ht="12" customHeight="1" x14ac:dyDescent="0.2">
      <c r="E90" s="10"/>
      <c r="H90" s="39"/>
      <c r="I90" s="39"/>
      <c r="J90" s="39"/>
    </row>
    <row r="91" spans="5:10" ht="12" customHeight="1" x14ac:dyDescent="0.2">
      <c r="E91" s="10"/>
      <c r="H91" s="39"/>
      <c r="I91" s="39"/>
      <c r="J91" s="39"/>
    </row>
    <row r="92" spans="5:10" ht="12" customHeight="1" x14ac:dyDescent="0.2">
      <c r="E92" s="10"/>
      <c r="H92" s="39"/>
      <c r="I92" s="39"/>
      <c r="J92" s="39"/>
    </row>
    <row r="93" spans="5:10" ht="12" customHeight="1" x14ac:dyDescent="0.2">
      <c r="E93" s="10"/>
      <c r="H93" s="39"/>
      <c r="I93" s="39"/>
      <c r="J93" s="39"/>
    </row>
    <row r="94" spans="5:10" ht="12" customHeight="1" x14ac:dyDescent="0.2">
      <c r="E94" s="10"/>
      <c r="H94" s="39"/>
      <c r="I94" s="39"/>
      <c r="J94" s="39"/>
    </row>
    <row r="95" spans="5:10" ht="12" customHeight="1" x14ac:dyDescent="0.2">
      <c r="E95" s="10"/>
      <c r="H95" s="39"/>
      <c r="I95" s="39"/>
      <c r="J95" s="39"/>
    </row>
    <row r="96" spans="5:10" ht="12" customHeight="1" x14ac:dyDescent="0.2">
      <c r="E96" s="10"/>
      <c r="H96" s="39"/>
      <c r="I96" s="39"/>
      <c r="J96" s="39"/>
    </row>
    <row r="97" spans="5:10" ht="12" customHeight="1" x14ac:dyDescent="0.2">
      <c r="E97" s="10"/>
      <c r="H97" s="39"/>
      <c r="I97" s="39"/>
      <c r="J97" s="39"/>
    </row>
    <row r="98" spans="5:10" ht="12" customHeight="1" x14ac:dyDescent="0.2">
      <c r="E98" s="10"/>
      <c r="H98" s="39"/>
      <c r="I98" s="39"/>
      <c r="J98" s="39"/>
    </row>
    <row r="99" spans="5:10" ht="12" customHeight="1" x14ac:dyDescent="0.2">
      <c r="E99" s="10"/>
      <c r="H99" s="39"/>
      <c r="I99" s="39"/>
      <c r="J99" s="39"/>
    </row>
    <row r="100" spans="5:10" ht="12" customHeight="1" x14ac:dyDescent="0.2">
      <c r="E100" s="10"/>
      <c r="H100" s="39"/>
      <c r="I100" s="39"/>
      <c r="J100" s="39"/>
    </row>
    <row r="101" spans="5:10" ht="12" customHeight="1" x14ac:dyDescent="0.2">
      <c r="E101" s="10"/>
      <c r="H101" s="39"/>
      <c r="I101" s="39"/>
      <c r="J101" s="39"/>
    </row>
    <row r="102" spans="5:10" ht="12" customHeight="1" x14ac:dyDescent="0.2">
      <c r="E102" s="10"/>
      <c r="H102" s="39"/>
      <c r="I102" s="39"/>
      <c r="J102" s="39"/>
    </row>
    <row r="103" spans="5:10" ht="12" customHeight="1" x14ac:dyDescent="0.2">
      <c r="E103" s="10"/>
      <c r="H103" s="39"/>
      <c r="I103" s="39"/>
      <c r="J103" s="39"/>
    </row>
    <row r="104" spans="5:10" ht="12" customHeight="1" x14ac:dyDescent="0.2">
      <c r="E104" s="10"/>
      <c r="H104" s="39"/>
      <c r="I104" s="39"/>
      <c r="J104" s="39"/>
    </row>
    <row r="105" spans="5:10" ht="12" customHeight="1" x14ac:dyDescent="0.2">
      <c r="E105" s="10"/>
      <c r="H105" s="39"/>
      <c r="I105" s="39"/>
      <c r="J105" s="39"/>
    </row>
    <row r="106" spans="5:10" ht="12" customHeight="1" x14ac:dyDescent="0.2">
      <c r="E106" s="10"/>
      <c r="H106" s="39"/>
      <c r="I106" s="39"/>
      <c r="J106" s="39"/>
    </row>
    <row r="107" spans="5:10" ht="12" customHeight="1" x14ac:dyDescent="0.2">
      <c r="E107" s="10"/>
      <c r="H107" s="39"/>
      <c r="I107" s="39"/>
      <c r="J107" s="39"/>
    </row>
    <row r="108" spans="5:10" ht="12" customHeight="1" x14ac:dyDescent="0.2">
      <c r="E108" s="10"/>
      <c r="H108" s="39"/>
      <c r="I108" s="39"/>
      <c r="J108" s="39"/>
    </row>
    <row r="109" spans="5:10" ht="12" customHeight="1" x14ac:dyDescent="0.2">
      <c r="E109" s="10"/>
      <c r="H109" s="39"/>
      <c r="I109" s="39"/>
      <c r="J109" s="39"/>
    </row>
    <row r="110" spans="5:10" ht="12" customHeight="1" x14ac:dyDescent="0.2">
      <c r="E110" s="10"/>
      <c r="H110" s="39"/>
      <c r="I110" s="39"/>
      <c r="J110" s="39"/>
    </row>
    <row r="111" spans="5:10" ht="12" customHeight="1" x14ac:dyDescent="0.2">
      <c r="E111" s="10"/>
      <c r="H111" s="39"/>
      <c r="I111" s="39"/>
      <c r="J111" s="39"/>
    </row>
    <row r="112" spans="5:10" ht="12" customHeight="1" x14ac:dyDescent="0.2">
      <c r="E112" s="10"/>
      <c r="H112" s="39"/>
      <c r="I112" s="39"/>
      <c r="J112" s="39"/>
    </row>
    <row r="113" spans="5:10" ht="12" customHeight="1" x14ac:dyDescent="0.2">
      <c r="E113" s="10"/>
      <c r="H113" s="39"/>
      <c r="I113" s="39"/>
      <c r="J113" s="39"/>
    </row>
    <row r="114" spans="5:10" ht="12" customHeight="1" x14ac:dyDescent="0.2">
      <c r="E114" s="10"/>
      <c r="H114" s="39"/>
      <c r="I114" s="39"/>
      <c r="J114" s="39"/>
    </row>
    <row r="115" spans="5:10" ht="12" customHeight="1" x14ac:dyDescent="0.2">
      <c r="E115" s="10"/>
      <c r="H115" s="39"/>
      <c r="I115" s="39"/>
      <c r="J115" s="39"/>
    </row>
    <row r="116" spans="5:10" ht="12" customHeight="1" x14ac:dyDescent="0.2">
      <c r="E116" s="10"/>
      <c r="H116" s="39"/>
      <c r="I116" s="39"/>
      <c r="J116" s="39"/>
    </row>
    <row r="117" spans="5:10" ht="12" customHeight="1" x14ac:dyDescent="0.2">
      <c r="E117" s="10"/>
      <c r="H117" s="39"/>
      <c r="I117" s="39"/>
      <c r="J117" s="39"/>
    </row>
    <row r="118" spans="5:10" ht="12" customHeight="1" x14ac:dyDescent="0.2">
      <c r="E118" s="10"/>
      <c r="H118" s="39"/>
      <c r="I118" s="39"/>
      <c r="J118" s="39"/>
    </row>
    <row r="119" spans="5:10" ht="12" customHeight="1" x14ac:dyDescent="0.2">
      <c r="E119" s="10"/>
      <c r="H119" s="39"/>
      <c r="I119" s="39"/>
      <c r="J119" s="39"/>
    </row>
    <row r="120" spans="5:10" ht="12" customHeight="1" x14ac:dyDescent="0.2">
      <c r="E120" s="10"/>
      <c r="H120" s="39"/>
      <c r="I120" s="39"/>
      <c r="J120" s="39"/>
    </row>
    <row r="121" spans="5:10" ht="12" customHeight="1" x14ac:dyDescent="0.2">
      <c r="E121" s="10"/>
      <c r="H121" s="39"/>
      <c r="I121" s="39"/>
      <c r="J121" s="39"/>
    </row>
    <row r="122" spans="5:10" ht="12" customHeight="1" x14ac:dyDescent="0.2">
      <c r="E122" s="10"/>
      <c r="H122" s="39"/>
      <c r="I122" s="39"/>
      <c r="J122" s="39"/>
    </row>
    <row r="123" spans="5:10" ht="12" customHeight="1" x14ac:dyDescent="0.2">
      <c r="E123" s="10"/>
      <c r="H123" s="39"/>
      <c r="I123" s="39"/>
      <c r="J123" s="39"/>
    </row>
    <row r="124" spans="5:10" ht="12" customHeight="1" x14ac:dyDescent="0.2">
      <c r="E124" s="10"/>
      <c r="H124" s="39"/>
      <c r="I124" s="39"/>
      <c r="J124" s="39"/>
    </row>
    <row r="125" spans="5:10" ht="12" customHeight="1" x14ac:dyDescent="0.2">
      <c r="E125" s="10"/>
      <c r="H125" s="39"/>
      <c r="I125" s="39"/>
      <c r="J125" s="39"/>
    </row>
    <row r="126" spans="5:10" ht="12" customHeight="1" x14ac:dyDescent="0.2">
      <c r="E126" s="10"/>
      <c r="H126" s="39"/>
      <c r="I126" s="39"/>
      <c r="J126" s="39"/>
    </row>
    <row r="127" spans="5:10" ht="12" customHeight="1" x14ac:dyDescent="0.2">
      <c r="E127" s="10"/>
      <c r="H127" s="39"/>
      <c r="I127" s="39"/>
      <c r="J127" s="39"/>
    </row>
    <row r="128" spans="5:10" ht="12" customHeight="1" x14ac:dyDescent="0.2">
      <c r="E128" s="10"/>
      <c r="H128" s="39"/>
      <c r="I128" s="39"/>
      <c r="J128" s="39"/>
    </row>
    <row r="129" spans="5:10" ht="12" customHeight="1" x14ac:dyDescent="0.2">
      <c r="E129" s="10"/>
      <c r="H129" s="39"/>
      <c r="I129" s="39"/>
      <c r="J129" s="39"/>
    </row>
    <row r="130" spans="5:10" ht="12" customHeight="1" x14ac:dyDescent="0.2">
      <c r="E130" s="10"/>
      <c r="H130" s="39"/>
      <c r="I130" s="39"/>
      <c r="J130" s="39"/>
    </row>
    <row r="131" spans="5:10" ht="12" customHeight="1" x14ac:dyDescent="0.2">
      <c r="E131" s="10"/>
      <c r="H131" s="39"/>
      <c r="I131" s="39"/>
      <c r="J131" s="39"/>
    </row>
    <row r="132" spans="5:10" ht="12" customHeight="1" x14ac:dyDescent="0.2">
      <c r="E132" s="10"/>
      <c r="H132" s="39"/>
      <c r="I132" s="39"/>
      <c r="J132" s="39"/>
    </row>
    <row r="133" spans="5:10" ht="12" customHeight="1" x14ac:dyDescent="0.2">
      <c r="E133" s="10"/>
      <c r="H133" s="39"/>
      <c r="I133" s="39"/>
      <c r="J133" s="39"/>
    </row>
    <row r="134" spans="5:10" ht="12" customHeight="1" x14ac:dyDescent="0.2">
      <c r="E134" s="10"/>
      <c r="H134" s="39"/>
      <c r="I134" s="39"/>
      <c r="J134" s="39"/>
    </row>
    <row r="135" spans="5:10" ht="12" customHeight="1" x14ac:dyDescent="0.2">
      <c r="E135" s="10"/>
      <c r="H135" s="39"/>
      <c r="I135" s="39"/>
      <c r="J135" s="39"/>
    </row>
    <row r="136" spans="5:10" ht="12" customHeight="1" x14ac:dyDescent="0.2">
      <c r="E136" s="10"/>
      <c r="H136" s="39"/>
      <c r="I136" s="39"/>
      <c r="J136" s="39"/>
    </row>
    <row r="137" spans="5:10" ht="12" customHeight="1" x14ac:dyDescent="0.2">
      <c r="E137" s="10"/>
      <c r="H137" s="39"/>
      <c r="I137" s="39"/>
      <c r="J137" s="39"/>
    </row>
    <row r="138" spans="5:10" ht="12" customHeight="1" x14ac:dyDescent="0.2">
      <c r="E138" s="10"/>
      <c r="H138" s="39"/>
      <c r="I138" s="39"/>
      <c r="J138" s="39"/>
    </row>
    <row r="139" spans="5:10" ht="12" customHeight="1" x14ac:dyDescent="0.2">
      <c r="E139" s="10"/>
      <c r="H139" s="39"/>
      <c r="I139" s="39"/>
      <c r="J139" s="39"/>
    </row>
    <row r="140" spans="5:10" ht="12" customHeight="1" x14ac:dyDescent="0.2">
      <c r="E140" s="10"/>
      <c r="H140" s="39"/>
      <c r="I140" s="39"/>
      <c r="J140" s="39"/>
    </row>
    <row r="141" spans="5:10" ht="12" customHeight="1" x14ac:dyDescent="0.2">
      <c r="E141" s="10"/>
      <c r="H141" s="39"/>
      <c r="I141" s="39"/>
      <c r="J141" s="39"/>
    </row>
    <row r="142" spans="5:10" ht="12" customHeight="1" x14ac:dyDescent="0.2">
      <c r="E142" s="10"/>
      <c r="H142" s="39"/>
      <c r="I142" s="39"/>
      <c r="J142" s="39"/>
    </row>
    <row r="143" spans="5:10" ht="12" customHeight="1" x14ac:dyDescent="0.2">
      <c r="E143" s="10"/>
      <c r="H143" s="39"/>
      <c r="I143" s="39"/>
      <c r="J143" s="39"/>
    </row>
    <row r="144" spans="5:10" ht="12" customHeight="1" x14ac:dyDescent="0.2">
      <c r="E144" s="10"/>
      <c r="H144" s="39"/>
      <c r="I144" s="39"/>
      <c r="J144" s="39"/>
    </row>
    <row r="145" spans="5:10" ht="12" customHeight="1" x14ac:dyDescent="0.2">
      <c r="E145" s="10"/>
      <c r="H145" s="39"/>
      <c r="I145" s="39"/>
      <c r="J145" s="39"/>
    </row>
    <row r="146" spans="5:10" ht="12" customHeight="1" x14ac:dyDescent="0.2">
      <c r="E146" s="10"/>
      <c r="H146" s="39"/>
      <c r="I146" s="39"/>
      <c r="J146" s="39"/>
    </row>
    <row r="147" spans="5:10" ht="12" customHeight="1" x14ac:dyDescent="0.2">
      <c r="E147" s="10"/>
      <c r="H147" s="39"/>
      <c r="I147" s="39"/>
      <c r="J147" s="39"/>
    </row>
    <row r="148" spans="5:10" ht="12" customHeight="1" x14ac:dyDescent="0.2">
      <c r="E148" s="10"/>
      <c r="H148" s="39"/>
      <c r="I148" s="39"/>
      <c r="J148" s="39"/>
    </row>
    <row r="149" spans="5:10" ht="12" customHeight="1" x14ac:dyDescent="0.2">
      <c r="E149" s="10"/>
      <c r="H149" s="39"/>
      <c r="I149" s="39"/>
      <c r="J149" s="39"/>
    </row>
    <row r="150" spans="5:10" ht="12" customHeight="1" x14ac:dyDescent="0.2">
      <c r="E150" s="10"/>
      <c r="H150" s="39"/>
      <c r="I150" s="39"/>
      <c r="J150" s="39"/>
    </row>
    <row r="151" spans="5:10" ht="12" customHeight="1" x14ac:dyDescent="0.2">
      <c r="E151" s="10"/>
      <c r="H151" s="39"/>
      <c r="I151" s="39"/>
      <c r="J151" s="39"/>
    </row>
    <row r="152" spans="5:10" ht="12" customHeight="1" x14ac:dyDescent="0.2">
      <c r="E152" s="10"/>
      <c r="H152" s="39"/>
      <c r="I152" s="39"/>
      <c r="J152" s="39"/>
    </row>
    <row r="153" spans="5:10" ht="12" customHeight="1" x14ac:dyDescent="0.2">
      <c r="E153" s="10"/>
      <c r="H153" s="39"/>
      <c r="I153" s="39"/>
      <c r="J153" s="39"/>
    </row>
    <row r="154" spans="5:10" ht="12" customHeight="1" x14ac:dyDescent="0.2">
      <c r="E154" s="10"/>
      <c r="H154" s="39"/>
      <c r="I154" s="39"/>
      <c r="J154" s="39"/>
    </row>
    <row r="155" spans="5:10" ht="12" customHeight="1" x14ac:dyDescent="0.2">
      <c r="E155" s="10"/>
      <c r="H155" s="39"/>
      <c r="I155" s="39"/>
      <c r="J155" s="39"/>
    </row>
    <row r="156" spans="5:10" ht="12" customHeight="1" x14ac:dyDescent="0.2">
      <c r="E156" s="10"/>
      <c r="H156" s="39"/>
      <c r="I156" s="39"/>
      <c r="J156" s="39"/>
    </row>
    <row r="157" spans="5:10" ht="12" customHeight="1" x14ac:dyDescent="0.2">
      <c r="E157" s="10"/>
      <c r="H157" s="39"/>
      <c r="I157" s="39"/>
      <c r="J157" s="39"/>
    </row>
    <row r="158" spans="5:10" ht="12" customHeight="1" x14ac:dyDescent="0.2">
      <c r="E158" s="10"/>
      <c r="H158" s="39"/>
      <c r="I158" s="39"/>
      <c r="J158" s="39"/>
    </row>
    <row r="159" spans="5:10" ht="12" customHeight="1" x14ac:dyDescent="0.2">
      <c r="E159" s="10"/>
      <c r="H159" s="39"/>
      <c r="I159" s="39"/>
      <c r="J159" s="39"/>
    </row>
    <row r="160" spans="5:10" ht="12" customHeight="1" x14ac:dyDescent="0.2">
      <c r="E160" s="10"/>
      <c r="H160" s="39"/>
      <c r="I160" s="39"/>
      <c r="J160" s="39"/>
    </row>
    <row r="161" spans="5:10" ht="12" customHeight="1" x14ac:dyDescent="0.2">
      <c r="E161" s="10"/>
      <c r="H161" s="39"/>
      <c r="I161" s="39"/>
      <c r="J161" s="39"/>
    </row>
    <row r="162" spans="5:10" ht="12" customHeight="1" x14ac:dyDescent="0.2">
      <c r="E162" s="10"/>
      <c r="H162" s="39"/>
      <c r="I162" s="39"/>
      <c r="J162" s="39"/>
    </row>
    <row r="163" spans="5:10" ht="12" customHeight="1" x14ac:dyDescent="0.2">
      <c r="E163" s="10"/>
      <c r="H163" s="39"/>
      <c r="I163" s="39"/>
      <c r="J163" s="39"/>
    </row>
    <row r="164" spans="5:10" ht="12" customHeight="1" x14ac:dyDescent="0.2">
      <c r="E164" s="10"/>
      <c r="H164" s="39"/>
      <c r="I164" s="39"/>
      <c r="J164" s="39"/>
    </row>
    <row r="165" spans="5:10" ht="12" customHeight="1" x14ac:dyDescent="0.2">
      <c r="E165" s="10"/>
      <c r="H165" s="39"/>
      <c r="I165" s="39"/>
      <c r="J165" s="39"/>
    </row>
    <row r="166" spans="5:10" ht="12" customHeight="1" x14ac:dyDescent="0.2">
      <c r="E166" s="10"/>
      <c r="H166" s="39"/>
      <c r="I166" s="39"/>
      <c r="J166" s="39"/>
    </row>
    <row r="167" spans="5:10" ht="12" customHeight="1" x14ac:dyDescent="0.2">
      <c r="E167" s="10"/>
      <c r="H167" s="39"/>
      <c r="I167" s="39"/>
      <c r="J167" s="39"/>
    </row>
    <row r="168" spans="5:10" ht="12" customHeight="1" x14ac:dyDescent="0.2">
      <c r="E168" s="10"/>
      <c r="H168" s="39"/>
      <c r="I168" s="39"/>
      <c r="J168" s="39"/>
    </row>
    <row r="169" spans="5:10" ht="12" customHeight="1" x14ac:dyDescent="0.2">
      <c r="E169" s="10"/>
      <c r="H169" s="39"/>
      <c r="I169" s="39"/>
      <c r="J169" s="39"/>
    </row>
    <row r="170" spans="5:10" ht="12" customHeight="1" x14ac:dyDescent="0.2">
      <c r="E170" s="10"/>
      <c r="H170" s="39"/>
      <c r="I170" s="39"/>
      <c r="J170" s="39"/>
    </row>
    <row r="171" spans="5:10" ht="12" customHeight="1" x14ac:dyDescent="0.2">
      <c r="E171" s="10"/>
      <c r="H171" s="39"/>
      <c r="I171" s="39"/>
      <c r="J171" s="39"/>
    </row>
    <row r="172" spans="5:10" ht="12" customHeight="1" x14ac:dyDescent="0.2">
      <c r="E172" s="10"/>
      <c r="H172" s="39"/>
      <c r="I172" s="39"/>
      <c r="J172" s="39"/>
    </row>
    <row r="173" spans="5:10" ht="12" customHeight="1" x14ac:dyDescent="0.2">
      <c r="E173" s="10"/>
      <c r="H173" s="39"/>
      <c r="I173" s="39"/>
      <c r="J173" s="39"/>
    </row>
    <row r="174" spans="5:10" ht="12" customHeight="1" x14ac:dyDescent="0.2">
      <c r="E174" s="10"/>
      <c r="H174" s="39"/>
      <c r="I174" s="39"/>
      <c r="J174" s="39"/>
    </row>
    <row r="175" spans="5:10" ht="12" customHeight="1" x14ac:dyDescent="0.2">
      <c r="E175" s="10"/>
      <c r="H175" s="39"/>
      <c r="I175" s="39"/>
      <c r="J175" s="39"/>
    </row>
    <row r="176" spans="5:10" ht="12" customHeight="1" x14ac:dyDescent="0.2">
      <c r="E176" s="10"/>
      <c r="H176" s="39"/>
      <c r="I176" s="39"/>
      <c r="J176" s="39"/>
    </row>
    <row r="177" spans="5:10" ht="12" customHeight="1" x14ac:dyDescent="0.2">
      <c r="E177" s="10"/>
      <c r="H177" s="39"/>
      <c r="I177" s="39"/>
      <c r="J177" s="39"/>
    </row>
    <row r="178" spans="5:10" ht="12" customHeight="1" x14ac:dyDescent="0.2">
      <c r="E178" s="10"/>
      <c r="H178" s="39"/>
      <c r="I178" s="39"/>
      <c r="J178" s="39"/>
    </row>
    <row r="179" spans="5:10" ht="12" customHeight="1" x14ac:dyDescent="0.2">
      <c r="E179" s="10"/>
      <c r="H179" s="39"/>
      <c r="I179" s="39"/>
      <c r="J179" s="39"/>
    </row>
    <row r="180" spans="5:10" ht="12" customHeight="1" x14ac:dyDescent="0.2">
      <c r="E180" s="10"/>
      <c r="H180" s="39"/>
      <c r="I180" s="39"/>
      <c r="J180" s="39"/>
    </row>
    <row r="181" spans="5:10" ht="12" customHeight="1" x14ac:dyDescent="0.2">
      <c r="E181" s="10"/>
      <c r="H181" s="39"/>
      <c r="I181" s="39"/>
      <c r="J181" s="39"/>
    </row>
    <row r="182" spans="5:10" ht="12" customHeight="1" x14ac:dyDescent="0.2">
      <c r="E182" s="10"/>
      <c r="H182" s="39"/>
      <c r="I182" s="39"/>
      <c r="J182" s="39"/>
    </row>
    <row r="183" spans="5:10" ht="12" customHeight="1" x14ac:dyDescent="0.2">
      <c r="E183" s="10"/>
      <c r="H183" s="39"/>
      <c r="I183" s="39"/>
      <c r="J183" s="39"/>
    </row>
    <row r="184" spans="5:10" ht="12" customHeight="1" x14ac:dyDescent="0.2">
      <c r="E184" s="10"/>
      <c r="H184" s="39"/>
      <c r="I184" s="39"/>
      <c r="J184" s="39"/>
    </row>
    <row r="185" spans="5:10" ht="12" customHeight="1" x14ac:dyDescent="0.2">
      <c r="E185" s="10"/>
      <c r="H185" s="39"/>
      <c r="I185" s="39"/>
      <c r="J185" s="39"/>
    </row>
    <row r="186" spans="5:10" ht="12" customHeight="1" x14ac:dyDescent="0.2">
      <c r="E186" s="10"/>
      <c r="H186" s="39"/>
      <c r="I186" s="39"/>
      <c r="J186" s="39"/>
    </row>
    <row r="187" spans="5:10" ht="12" customHeight="1" x14ac:dyDescent="0.2">
      <c r="E187" s="10"/>
      <c r="H187" s="39"/>
      <c r="I187" s="39"/>
      <c r="J187" s="39"/>
    </row>
    <row r="188" spans="5:10" ht="12" customHeight="1" x14ac:dyDescent="0.2">
      <c r="E188" s="10"/>
      <c r="H188" s="39"/>
      <c r="I188" s="39"/>
      <c r="J188" s="39"/>
    </row>
    <row r="189" spans="5:10" ht="12" customHeight="1" x14ac:dyDescent="0.2">
      <c r="E189" s="10"/>
      <c r="H189" s="39"/>
      <c r="I189" s="39"/>
      <c r="J189" s="39"/>
    </row>
    <row r="190" spans="5:10" ht="12" customHeight="1" x14ac:dyDescent="0.2">
      <c r="E190" s="10"/>
      <c r="H190" s="39"/>
      <c r="I190" s="39"/>
      <c r="J190" s="39"/>
    </row>
    <row r="191" spans="5:10" ht="12" customHeight="1" x14ac:dyDescent="0.2">
      <c r="E191" s="10"/>
      <c r="H191" s="39"/>
      <c r="I191" s="39"/>
      <c r="J191" s="39"/>
    </row>
    <row r="192" spans="5:10" ht="12" customHeight="1" x14ac:dyDescent="0.2">
      <c r="E192" s="10"/>
      <c r="H192" s="39"/>
      <c r="I192" s="39"/>
      <c r="J192" s="39"/>
    </row>
    <row r="193" spans="5:10" ht="12" customHeight="1" x14ac:dyDescent="0.2">
      <c r="E193" s="10"/>
      <c r="H193" s="39"/>
      <c r="I193" s="39"/>
      <c r="J193" s="39"/>
    </row>
    <row r="194" spans="5:10" ht="12" customHeight="1" x14ac:dyDescent="0.2">
      <c r="E194" s="10"/>
      <c r="H194" s="39"/>
      <c r="I194" s="39"/>
      <c r="J194" s="39"/>
    </row>
    <row r="195" spans="5:10" ht="12" customHeight="1" x14ac:dyDescent="0.2">
      <c r="E195" s="10"/>
      <c r="H195" s="39"/>
      <c r="I195" s="39"/>
      <c r="J195" s="39"/>
    </row>
    <row r="196" spans="5:10" ht="12" customHeight="1" x14ac:dyDescent="0.2">
      <c r="E196" s="10"/>
      <c r="H196" s="39"/>
      <c r="I196" s="39"/>
      <c r="J196" s="39"/>
    </row>
    <row r="197" spans="5:10" ht="12" customHeight="1" x14ac:dyDescent="0.2">
      <c r="E197" s="10"/>
      <c r="H197" s="39"/>
      <c r="I197" s="39"/>
      <c r="J197" s="39"/>
    </row>
    <row r="198" spans="5:10" ht="12" customHeight="1" x14ac:dyDescent="0.2">
      <c r="E198" s="10"/>
      <c r="H198" s="39"/>
      <c r="I198" s="39"/>
      <c r="J198" s="39"/>
    </row>
    <row r="199" spans="5:10" ht="12" customHeight="1" x14ac:dyDescent="0.2">
      <c r="E199" s="10"/>
      <c r="H199" s="39"/>
      <c r="I199" s="39"/>
      <c r="J199" s="39"/>
    </row>
    <row r="200" spans="5:10" ht="12" customHeight="1" x14ac:dyDescent="0.2">
      <c r="E200" s="10"/>
      <c r="H200" s="39"/>
      <c r="I200" s="39"/>
      <c r="J200" s="39"/>
    </row>
    <row r="201" spans="5:10" ht="12" customHeight="1" x14ac:dyDescent="0.2">
      <c r="E201" s="10"/>
      <c r="H201" s="39"/>
      <c r="I201" s="39"/>
      <c r="J201" s="39"/>
    </row>
    <row r="202" spans="5:10" ht="12" customHeight="1" x14ac:dyDescent="0.2">
      <c r="E202" s="10"/>
      <c r="H202" s="39"/>
      <c r="I202" s="39"/>
      <c r="J202" s="39"/>
    </row>
    <row r="203" spans="5:10" ht="12" customHeight="1" x14ac:dyDescent="0.2">
      <c r="E203" s="10"/>
      <c r="H203" s="39"/>
      <c r="I203" s="39"/>
      <c r="J203" s="39"/>
    </row>
    <row r="204" spans="5:10" ht="12" customHeight="1" x14ac:dyDescent="0.2">
      <c r="E204" s="10"/>
      <c r="H204" s="39"/>
      <c r="I204" s="39"/>
      <c r="J204" s="39"/>
    </row>
    <row r="205" spans="5:10" ht="12" customHeight="1" x14ac:dyDescent="0.2">
      <c r="E205" s="10"/>
      <c r="H205" s="39"/>
      <c r="I205" s="39"/>
      <c r="J205" s="39"/>
    </row>
    <row r="206" spans="5:10" ht="12" customHeight="1" x14ac:dyDescent="0.2">
      <c r="E206" s="10"/>
      <c r="H206" s="39"/>
      <c r="I206" s="39"/>
      <c r="J206" s="39"/>
    </row>
    <row r="207" spans="5:10" ht="12" customHeight="1" x14ac:dyDescent="0.2">
      <c r="E207" s="10"/>
      <c r="H207" s="39"/>
      <c r="I207" s="39"/>
      <c r="J207" s="39"/>
    </row>
    <row r="208" spans="5:10" ht="12" customHeight="1" x14ac:dyDescent="0.2">
      <c r="E208" s="10"/>
      <c r="H208" s="39"/>
      <c r="I208" s="39"/>
      <c r="J208" s="39"/>
    </row>
    <row r="209" spans="5:10" ht="12" customHeight="1" x14ac:dyDescent="0.2">
      <c r="E209" s="10"/>
      <c r="H209" s="39"/>
      <c r="I209" s="39"/>
      <c r="J209" s="39"/>
    </row>
    <row r="210" spans="5:10" ht="12" customHeight="1" x14ac:dyDescent="0.2">
      <c r="E210" s="10"/>
      <c r="H210" s="39"/>
      <c r="I210" s="39"/>
      <c r="J210" s="39"/>
    </row>
    <row r="211" spans="5:10" ht="12" customHeight="1" x14ac:dyDescent="0.2">
      <c r="E211" s="10"/>
      <c r="H211" s="39"/>
      <c r="I211" s="39"/>
      <c r="J211" s="39"/>
    </row>
    <row r="212" spans="5:10" ht="12" customHeight="1" x14ac:dyDescent="0.2">
      <c r="E212" s="10"/>
      <c r="H212" s="39"/>
      <c r="I212" s="39"/>
      <c r="J212" s="39"/>
    </row>
    <row r="213" spans="5:10" ht="12" customHeight="1" x14ac:dyDescent="0.2">
      <c r="E213" s="10"/>
      <c r="H213" s="39"/>
      <c r="I213" s="39"/>
      <c r="J213" s="39"/>
    </row>
    <row r="214" spans="5:10" ht="12" customHeight="1" x14ac:dyDescent="0.2">
      <c r="E214" s="10"/>
      <c r="H214" s="39"/>
      <c r="I214" s="39"/>
      <c r="J214" s="39"/>
    </row>
    <row r="215" spans="5:10" ht="12" customHeight="1" x14ac:dyDescent="0.2">
      <c r="E215" s="10"/>
      <c r="H215" s="39"/>
      <c r="I215" s="39"/>
      <c r="J215" s="39"/>
    </row>
    <row r="216" spans="5:10" ht="12" customHeight="1" x14ac:dyDescent="0.2">
      <c r="E216" s="10"/>
      <c r="H216" s="39"/>
      <c r="I216" s="39"/>
      <c r="J216" s="39"/>
    </row>
    <row r="217" spans="5:10" ht="12" customHeight="1" x14ac:dyDescent="0.2">
      <c r="E217" s="10"/>
      <c r="H217" s="39"/>
      <c r="I217" s="39"/>
      <c r="J217" s="39"/>
    </row>
    <row r="218" spans="5:10" ht="12" customHeight="1" x14ac:dyDescent="0.2">
      <c r="E218" s="10"/>
      <c r="H218" s="39"/>
      <c r="I218" s="39"/>
      <c r="J218" s="39"/>
    </row>
    <row r="219" spans="5:10" ht="12" customHeight="1" x14ac:dyDescent="0.2">
      <c r="E219" s="10"/>
      <c r="H219" s="39"/>
      <c r="I219" s="39"/>
      <c r="J219" s="39"/>
    </row>
    <row r="220" spans="5:10" ht="12" customHeight="1" x14ac:dyDescent="0.2">
      <c r="E220" s="10"/>
      <c r="H220" s="39"/>
      <c r="I220" s="39"/>
      <c r="J220" s="39"/>
    </row>
    <row r="221" spans="5:10" ht="12" customHeight="1" x14ac:dyDescent="0.2">
      <c r="E221" s="10"/>
      <c r="H221" s="39"/>
      <c r="I221" s="39"/>
      <c r="J221" s="39"/>
    </row>
    <row r="222" spans="5:10" ht="12" customHeight="1" x14ac:dyDescent="0.2">
      <c r="E222" s="10"/>
      <c r="H222" s="39"/>
      <c r="I222" s="39"/>
      <c r="J222" s="39"/>
    </row>
    <row r="223" spans="5:10" ht="12" customHeight="1" x14ac:dyDescent="0.2">
      <c r="E223" s="10"/>
      <c r="H223" s="39"/>
      <c r="I223" s="39"/>
      <c r="J223" s="39"/>
    </row>
    <row r="224" spans="5:10" ht="12" customHeight="1" x14ac:dyDescent="0.2">
      <c r="E224" s="10"/>
      <c r="H224" s="39"/>
      <c r="I224" s="39"/>
      <c r="J224" s="39"/>
    </row>
    <row r="225" spans="5:10" ht="12" customHeight="1" x14ac:dyDescent="0.2">
      <c r="E225" s="10"/>
      <c r="H225" s="39"/>
      <c r="I225" s="39"/>
      <c r="J225" s="39"/>
    </row>
    <row r="226" spans="5:10" ht="12" customHeight="1" x14ac:dyDescent="0.2">
      <c r="E226" s="10"/>
      <c r="H226" s="39"/>
      <c r="I226" s="39"/>
      <c r="J226" s="39"/>
    </row>
    <row r="227" spans="5:10" ht="12" customHeight="1" x14ac:dyDescent="0.2">
      <c r="E227" s="10"/>
      <c r="H227" s="39"/>
      <c r="I227" s="39"/>
      <c r="J227" s="39"/>
    </row>
    <row r="228" spans="5:10" ht="12" customHeight="1" x14ac:dyDescent="0.2">
      <c r="E228" s="10"/>
      <c r="H228" s="39"/>
      <c r="I228" s="39"/>
      <c r="J228" s="39"/>
    </row>
    <row r="229" spans="5:10" ht="12" customHeight="1" x14ac:dyDescent="0.2">
      <c r="E229" s="10"/>
      <c r="H229" s="39"/>
      <c r="I229" s="39"/>
      <c r="J229" s="39"/>
    </row>
    <row r="230" spans="5:10" ht="12" customHeight="1" x14ac:dyDescent="0.2">
      <c r="E230" s="10"/>
      <c r="H230" s="39"/>
      <c r="I230" s="39"/>
      <c r="J230" s="39"/>
    </row>
    <row r="231" spans="5:10" ht="12" customHeight="1" x14ac:dyDescent="0.2">
      <c r="E231" s="10"/>
      <c r="H231" s="39"/>
      <c r="I231" s="39"/>
      <c r="J231" s="39"/>
    </row>
    <row r="232" spans="5:10" ht="12" customHeight="1" x14ac:dyDescent="0.2">
      <c r="E232" s="10"/>
      <c r="H232" s="39"/>
      <c r="I232" s="39"/>
      <c r="J232" s="39"/>
    </row>
    <row r="233" spans="5:10" ht="12" customHeight="1" x14ac:dyDescent="0.2">
      <c r="E233" s="10"/>
      <c r="H233" s="39"/>
      <c r="I233" s="39"/>
      <c r="J233" s="39"/>
    </row>
    <row r="234" spans="5:10" ht="12" customHeight="1" x14ac:dyDescent="0.2">
      <c r="E234" s="10"/>
      <c r="H234" s="39"/>
      <c r="I234" s="39"/>
      <c r="J234" s="39"/>
    </row>
    <row r="235" spans="5:10" ht="12" customHeight="1" x14ac:dyDescent="0.2">
      <c r="E235" s="10"/>
      <c r="H235" s="39"/>
      <c r="I235" s="39"/>
      <c r="J235" s="39"/>
    </row>
    <row r="236" spans="5:10" ht="12" customHeight="1" x14ac:dyDescent="0.2">
      <c r="E236" s="10"/>
      <c r="H236" s="39"/>
      <c r="I236" s="39"/>
      <c r="J236" s="39"/>
    </row>
    <row r="237" spans="5:10" ht="12" customHeight="1" x14ac:dyDescent="0.2">
      <c r="E237" s="10"/>
      <c r="H237" s="39"/>
      <c r="I237" s="39"/>
      <c r="J237" s="39"/>
    </row>
    <row r="238" spans="5:10" ht="12" customHeight="1" x14ac:dyDescent="0.2">
      <c r="E238" s="10"/>
      <c r="H238" s="39"/>
      <c r="I238" s="39"/>
      <c r="J238" s="39"/>
    </row>
    <row r="239" spans="5:10" ht="12" customHeight="1" x14ac:dyDescent="0.2">
      <c r="E239" s="10"/>
      <c r="H239" s="39"/>
      <c r="I239" s="39"/>
      <c r="J239" s="39"/>
    </row>
    <row r="240" spans="5:10" ht="12" customHeight="1" x14ac:dyDescent="0.2">
      <c r="E240" s="10"/>
      <c r="H240" s="39"/>
      <c r="I240" s="39"/>
      <c r="J240" s="39"/>
    </row>
    <row r="241" spans="5:10" ht="12" customHeight="1" x14ac:dyDescent="0.2">
      <c r="E241" s="10"/>
      <c r="H241" s="39"/>
      <c r="I241" s="39"/>
      <c r="J241" s="39"/>
    </row>
    <row r="242" spans="5:10" ht="12" customHeight="1" x14ac:dyDescent="0.2">
      <c r="E242" s="10"/>
      <c r="H242" s="39"/>
      <c r="I242" s="39"/>
      <c r="J242" s="39"/>
    </row>
    <row r="243" spans="5:10" ht="12" customHeight="1" x14ac:dyDescent="0.2">
      <c r="E243" s="10"/>
      <c r="H243" s="39"/>
      <c r="I243" s="39"/>
      <c r="J243" s="39"/>
    </row>
    <row r="244" spans="5:10" ht="12" customHeight="1" x14ac:dyDescent="0.2">
      <c r="E244" s="10"/>
      <c r="H244" s="39"/>
      <c r="I244" s="39"/>
      <c r="J244" s="39"/>
    </row>
    <row r="245" spans="5:10" ht="12" customHeight="1" x14ac:dyDescent="0.2">
      <c r="E245" s="10"/>
      <c r="H245" s="39"/>
      <c r="I245" s="39"/>
      <c r="J245" s="39"/>
    </row>
    <row r="246" spans="5:10" ht="12" customHeight="1" x14ac:dyDescent="0.2">
      <c r="E246" s="10"/>
      <c r="H246" s="39"/>
      <c r="I246" s="39"/>
      <c r="J246" s="39"/>
    </row>
    <row r="247" spans="5:10" ht="12" customHeight="1" x14ac:dyDescent="0.2">
      <c r="E247" s="10"/>
      <c r="H247" s="39"/>
      <c r="I247" s="39"/>
      <c r="J247" s="39"/>
    </row>
    <row r="248" spans="5:10" ht="12" customHeight="1" x14ac:dyDescent="0.2">
      <c r="E248" s="10"/>
      <c r="H248" s="39"/>
      <c r="I248" s="39"/>
      <c r="J248" s="39"/>
    </row>
    <row r="249" spans="5:10" ht="12" customHeight="1" x14ac:dyDescent="0.2">
      <c r="E249" s="10"/>
      <c r="H249" s="39"/>
      <c r="I249" s="39"/>
      <c r="J249" s="39"/>
    </row>
    <row r="250" spans="5:10" ht="12" customHeight="1" x14ac:dyDescent="0.2">
      <c r="E250" s="10"/>
      <c r="H250" s="39"/>
      <c r="I250" s="39"/>
      <c r="J250" s="39"/>
    </row>
    <row r="251" spans="5:10" ht="12" customHeight="1" x14ac:dyDescent="0.2">
      <c r="E251" s="10"/>
      <c r="H251" s="39"/>
      <c r="I251" s="39"/>
      <c r="J251" s="39"/>
    </row>
    <row r="252" spans="5:10" ht="12" customHeight="1" x14ac:dyDescent="0.2">
      <c r="E252" s="10"/>
      <c r="H252" s="39"/>
      <c r="I252" s="39"/>
      <c r="J252" s="39"/>
    </row>
    <row r="253" spans="5:10" ht="12" customHeight="1" x14ac:dyDescent="0.2">
      <c r="E253" s="10"/>
      <c r="H253" s="39"/>
      <c r="I253" s="39"/>
      <c r="J253" s="39"/>
    </row>
    <row r="254" spans="5:10" ht="12" customHeight="1" x14ac:dyDescent="0.2">
      <c r="E254" s="10"/>
      <c r="H254" s="39"/>
      <c r="I254" s="39"/>
      <c r="J254" s="39"/>
    </row>
    <row r="255" spans="5:10" ht="12" customHeight="1" x14ac:dyDescent="0.2">
      <c r="E255" s="10"/>
      <c r="H255" s="39"/>
      <c r="I255" s="39"/>
      <c r="J255" s="39"/>
    </row>
    <row r="256" spans="5:10" ht="12" customHeight="1" x14ac:dyDescent="0.2">
      <c r="E256" s="10"/>
      <c r="H256" s="39"/>
      <c r="I256" s="39"/>
      <c r="J256" s="39"/>
    </row>
    <row r="257" spans="5:10" ht="12" customHeight="1" x14ac:dyDescent="0.2">
      <c r="E257" s="10"/>
      <c r="H257" s="39"/>
      <c r="I257" s="39"/>
      <c r="J257" s="39"/>
    </row>
    <row r="258" spans="5:10" ht="12" customHeight="1" x14ac:dyDescent="0.2">
      <c r="E258" s="10"/>
      <c r="H258" s="39"/>
      <c r="I258" s="39"/>
      <c r="J258" s="39"/>
    </row>
    <row r="259" spans="5:10" ht="12" customHeight="1" x14ac:dyDescent="0.2">
      <c r="E259" s="10"/>
      <c r="H259" s="39"/>
      <c r="I259" s="39"/>
      <c r="J259" s="39"/>
    </row>
    <row r="260" spans="5:10" ht="12" customHeight="1" x14ac:dyDescent="0.2">
      <c r="E260" s="10"/>
      <c r="H260" s="39"/>
      <c r="I260" s="39"/>
      <c r="J260" s="39"/>
    </row>
    <row r="261" spans="5:10" ht="12" customHeight="1" x14ac:dyDescent="0.2">
      <c r="E261" s="10"/>
      <c r="H261" s="39"/>
      <c r="I261" s="39"/>
      <c r="J261" s="39"/>
    </row>
    <row r="262" spans="5:10" ht="12" customHeight="1" x14ac:dyDescent="0.2">
      <c r="E262" s="10"/>
      <c r="H262" s="39"/>
      <c r="I262" s="39"/>
      <c r="J262" s="39"/>
    </row>
    <row r="263" spans="5:10" ht="12" customHeight="1" x14ac:dyDescent="0.2">
      <c r="E263" s="10"/>
      <c r="H263" s="39"/>
      <c r="I263" s="39"/>
      <c r="J263" s="39"/>
    </row>
    <row r="264" spans="5:10" ht="12" customHeight="1" x14ac:dyDescent="0.2">
      <c r="E264" s="10"/>
      <c r="H264" s="39"/>
      <c r="I264" s="39"/>
      <c r="J264" s="39"/>
    </row>
    <row r="265" spans="5:10" ht="12" customHeight="1" x14ac:dyDescent="0.2">
      <c r="E265" s="10"/>
      <c r="H265" s="39"/>
      <c r="I265" s="39"/>
      <c r="J265" s="39"/>
    </row>
    <row r="266" spans="5:10" ht="12" customHeight="1" x14ac:dyDescent="0.2">
      <c r="E266" s="10"/>
      <c r="H266" s="39"/>
      <c r="I266" s="39"/>
      <c r="J266" s="39"/>
    </row>
    <row r="267" spans="5:10" ht="12" customHeight="1" x14ac:dyDescent="0.2">
      <c r="E267" s="10"/>
      <c r="H267" s="39"/>
      <c r="I267" s="39"/>
      <c r="J267" s="39"/>
    </row>
    <row r="268" spans="5:10" ht="12" customHeight="1" x14ac:dyDescent="0.2">
      <c r="E268" s="10"/>
      <c r="H268" s="39"/>
      <c r="I268" s="39"/>
      <c r="J268" s="39"/>
    </row>
    <row r="269" spans="5:10" ht="12" customHeight="1" x14ac:dyDescent="0.2">
      <c r="E269" s="10"/>
      <c r="H269" s="39"/>
      <c r="I269" s="39"/>
      <c r="J269" s="39"/>
    </row>
    <row r="270" spans="5:10" ht="12" customHeight="1" x14ac:dyDescent="0.2">
      <c r="E270" s="10"/>
      <c r="H270" s="39"/>
      <c r="I270" s="39"/>
      <c r="J270" s="39"/>
    </row>
    <row r="271" spans="5:10" ht="12" customHeight="1" x14ac:dyDescent="0.2">
      <c r="E271" s="10"/>
      <c r="H271" s="39"/>
      <c r="I271" s="39"/>
      <c r="J271" s="39"/>
    </row>
    <row r="272" spans="5:10" ht="12" customHeight="1" x14ac:dyDescent="0.2">
      <c r="E272" s="10"/>
      <c r="H272" s="39"/>
      <c r="I272" s="39"/>
      <c r="J272" s="39"/>
    </row>
    <row r="273" spans="5:10" ht="12" customHeight="1" x14ac:dyDescent="0.2">
      <c r="E273" s="10"/>
      <c r="H273" s="39"/>
      <c r="I273" s="39"/>
      <c r="J273" s="39"/>
    </row>
    <row r="274" spans="5:10" ht="12" customHeight="1" x14ac:dyDescent="0.2">
      <c r="E274" s="10"/>
      <c r="H274" s="39"/>
      <c r="I274" s="39"/>
      <c r="J274" s="39"/>
    </row>
    <row r="275" spans="5:10" ht="12" customHeight="1" x14ac:dyDescent="0.2">
      <c r="E275" s="10"/>
      <c r="H275" s="39"/>
      <c r="I275" s="39"/>
      <c r="J275" s="39"/>
    </row>
    <row r="276" spans="5:10" ht="12" customHeight="1" x14ac:dyDescent="0.2">
      <c r="E276" s="10"/>
      <c r="H276" s="39"/>
      <c r="I276" s="39"/>
      <c r="J276" s="39"/>
    </row>
    <row r="277" spans="5:10" ht="12" customHeight="1" x14ac:dyDescent="0.2">
      <c r="E277" s="10"/>
      <c r="H277" s="39"/>
      <c r="I277" s="39"/>
      <c r="J277" s="39"/>
    </row>
    <row r="278" spans="5:10" ht="12" customHeight="1" x14ac:dyDescent="0.2">
      <c r="E278" s="10"/>
      <c r="H278" s="39"/>
      <c r="I278" s="39"/>
      <c r="J278" s="39"/>
    </row>
    <row r="279" spans="5:10" ht="12" customHeight="1" x14ac:dyDescent="0.2">
      <c r="E279" s="10"/>
      <c r="H279" s="39"/>
      <c r="I279" s="39"/>
      <c r="J279" s="39"/>
    </row>
    <row r="280" spans="5:10" ht="12" customHeight="1" x14ac:dyDescent="0.2">
      <c r="E280" s="10"/>
      <c r="H280" s="39"/>
      <c r="I280" s="39"/>
      <c r="J280" s="39"/>
    </row>
    <row r="281" spans="5:10" ht="12" customHeight="1" x14ac:dyDescent="0.2">
      <c r="E281" s="10"/>
      <c r="H281" s="39"/>
      <c r="I281" s="39"/>
      <c r="J281" s="39"/>
    </row>
    <row r="282" spans="5:10" ht="12" customHeight="1" x14ac:dyDescent="0.2">
      <c r="E282" s="10"/>
      <c r="H282" s="39"/>
      <c r="I282" s="39"/>
      <c r="J282" s="39"/>
    </row>
    <row r="283" spans="5:10" ht="12" customHeight="1" x14ac:dyDescent="0.2">
      <c r="E283" s="10"/>
      <c r="H283" s="39"/>
      <c r="I283" s="39"/>
      <c r="J283" s="39"/>
    </row>
    <row r="284" spans="5:10" ht="12" customHeight="1" x14ac:dyDescent="0.2">
      <c r="E284" s="10"/>
      <c r="H284" s="39"/>
      <c r="I284" s="39"/>
      <c r="J284" s="39"/>
    </row>
    <row r="285" spans="5:10" ht="12" customHeight="1" x14ac:dyDescent="0.2">
      <c r="E285" s="10"/>
      <c r="H285" s="39"/>
      <c r="I285" s="39"/>
      <c r="J285" s="39"/>
    </row>
    <row r="286" spans="5:10" ht="12" customHeight="1" x14ac:dyDescent="0.2">
      <c r="E286" s="10"/>
      <c r="H286" s="39"/>
      <c r="I286" s="39"/>
      <c r="J286" s="39"/>
    </row>
    <row r="287" spans="5:10" ht="12" customHeight="1" x14ac:dyDescent="0.2">
      <c r="E287" s="10"/>
      <c r="H287" s="39"/>
      <c r="I287" s="39"/>
      <c r="J287" s="39"/>
    </row>
    <row r="288" spans="5:10" ht="12" customHeight="1" x14ac:dyDescent="0.2">
      <c r="E288" s="10"/>
      <c r="H288" s="39"/>
      <c r="I288" s="39"/>
      <c r="J288" s="39"/>
    </row>
    <row r="289" spans="5:10" ht="12" customHeight="1" x14ac:dyDescent="0.2">
      <c r="E289" s="10"/>
      <c r="H289" s="39"/>
      <c r="I289" s="39"/>
      <c r="J289" s="39"/>
    </row>
    <row r="290" spans="5:10" ht="12" customHeight="1" x14ac:dyDescent="0.2">
      <c r="E290" s="10"/>
      <c r="H290" s="39"/>
      <c r="I290" s="39"/>
      <c r="J290" s="39"/>
    </row>
    <row r="291" spans="5:10" ht="12" customHeight="1" x14ac:dyDescent="0.2">
      <c r="E291" s="10"/>
      <c r="H291" s="39"/>
      <c r="I291" s="39"/>
      <c r="J291" s="39"/>
    </row>
    <row r="292" spans="5:10" ht="12" customHeight="1" x14ac:dyDescent="0.2">
      <c r="E292" s="10"/>
      <c r="H292" s="39"/>
      <c r="I292" s="39"/>
      <c r="J292" s="39"/>
    </row>
    <row r="293" spans="5:10" ht="12" customHeight="1" x14ac:dyDescent="0.2">
      <c r="E293" s="10"/>
      <c r="H293" s="39"/>
      <c r="I293" s="39"/>
      <c r="J293" s="39"/>
    </row>
    <row r="294" spans="5:10" ht="12" customHeight="1" x14ac:dyDescent="0.2">
      <c r="E294" s="10"/>
      <c r="H294" s="39"/>
      <c r="I294" s="39"/>
      <c r="J294" s="39"/>
    </row>
    <row r="295" spans="5:10" ht="12" customHeight="1" x14ac:dyDescent="0.2">
      <c r="E295" s="10"/>
      <c r="H295" s="39"/>
      <c r="I295" s="39"/>
      <c r="J295" s="39"/>
    </row>
    <row r="296" spans="5:10" ht="12" customHeight="1" x14ac:dyDescent="0.2">
      <c r="E296" s="10"/>
      <c r="H296" s="39"/>
      <c r="I296" s="39"/>
      <c r="J296" s="39"/>
    </row>
    <row r="297" spans="5:10" ht="12" customHeight="1" x14ac:dyDescent="0.2">
      <c r="E297" s="10"/>
      <c r="H297" s="39"/>
      <c r="I297" s="39"/>
      <c r="J297" s="39"/>
    </row>
    <row r="298" spans="5:10" ht="12" customHeight="1" x14ac:dyDescent="0.2">
      <c r="E298" s="10"/>
      <c r="H298" s="39"/>
      <c r="I298" s="39"/>
      <c r="J298" s="39"/>
    </row>
    <row r="299" spans="5:10" ht="12" customHeight="1" x14ac:dyDescent="0.2">
      <c r="E299" s="10"/>
      <c r="H299" s="39"/>
      <c r="I299" s="39"/>
      <c r="J299" s="39"/>
    </row>
    <row r="300" spans="5:10" ht="12" customHeight="1" x14ac:dyDescent="0.2">
      <c r="E300" s="10"/>
      <c r="H300" s="39"/>
      <c r="I300" s="39"/>
      <c r="J300" s="39"/>
    </row>
    <row r="301" spans="5:10" ht="12" customHeight="1" x14ac:dyDescent="0.2">
      <c r="E301" s="10"/>
      <c r="H301" s="39"/>
      <c r="I301" s="39"/>
      <c r="J301" s="39"/>
    </row>
    <row r="302" spans="5:10" ht="12" customHeight="1" x14ac:dyDescent="0.2">
      <c r="E302" s="10"/>
      <c r="H302" s="39"/>
      <c r="I302" s="39"/>
      <c r="J302" s="39"/>
    </row>
    <row r="303" spans="5:10" ht="12" customHeight="1" x14ac:dyDescent="0.2">
      <c r="E303" s="10"/>
      <c r="H303" s="39"/>
      <c r="I303" s="39"/>
      <c r="J303" s="39"/>
    </row>
    <row r="304" spans="5:10" ht="12" customHeight="1" x14ac:dyDescent="0.2">
      <c r="E304" s="10"/>
      <c r="H304" s="39"/>
      <c r="I304" s="39"/>
      <c r="J304" s="39"/>
    </row>
    <row r="305" spans="5:10" ht="12" customHeight="1" x14ac:dyDescent="0.2">
      <c r="E305" s="10"/>
      <c r="H305" s="39"/>
      <c r="I305" s="39"/>
      <c r="J305" s="39"/>
    </row>
    <row r="306" spans="5:10" ht="12" customHeight="1" x14ac:dyDescent="0.2">
      <c r="E306" s="10"/>
      <c r="H306" s="39"/>
      <c r="I306" s="39"/>
      <c r="J306" s="39"/>
    </row>
    <row r="307" spans="5:10" ht="12" customHeight="1" x14ac:dyDescent="0.2">
      <c r="E307" s="10"/>
      <c r="H307" s="39"/>
      <c r="I307" s="39"/>
      <c r="J307" s="39"/>
    </row>
    <row r="308" spans="5:10" ht="12" customHeight="1" x14ac:dyDescent="0.2">
      <c r="E308" s="10"/>
      <c r="H308" s="39"/>
      <c r="I308" s="39"/>
      <c r="J308" s="39"/>
    </row>
    <row r="309" spans="5:10" ht="12" customHeight="1" x14ac:dyDescent="0.2">
      <c r="E309" s="10"/>
      <c r="H309" s="39"/>
      <c r="I309" s="39"/>
      <c r="J309" s="39"/>
    </row>
    <row r="310" spans="5:10" ht="12" customHeight="1" x14ac:dyDescent="0.2">
      <c r="E310" s="10"/>
      <c r="H310" s="39"/>
      <c r="I310" s="39"/>
      <c r="J310" s="39"/>
    </row>
    <row r="311" spans="5:10" ht="12" customHeight="1" x14ac:dyDescent="0.2">
      <c r="E311" s="10"/>
      <c r="H311" s="39"/>
      <c r="I311" s="39"/>
      <c r="J311" s="39"/>
    </row>
    <row r="312" spans="5:10" ht="12" customHeight="1" x14ac:dyDescent="0.2">
      <c r="E312" s="10"/>
      <c r="H312" s="39"/>
      <c r="I312" s="39"/>
      <c r="J312" s="39"/>
    </row>
    <row r="313" spans="5:10" ht="12" customHeight="1" x14ac:dyDescent="0.2">
      <c r="E313" s="10"/>
      <c r="H313" s="39"/>
      <c r="I313" s="39"/>
      <c r="J313" s="39"/>
    </row>
    <row r="314" spans="5:10" ht="12" customHeight="1" x14ac:dyDescent="0.2">
      <c r="E314" s="10"/>
      <c r="H314" s="39"/>
      <c r="I314" s="39"/>
      <c r="J314" s="39"/>
    </row>
    <row r="315" spans="5:10" ht="12" customHeight="1" x14ac:dyDescent="0.2">
      <c r="E315" s="10"/>
      <c r="H315" s="39"/>
      <c r="I315" s="39"/>
      <c r="J315" s="39"/>
    </row>
    <row r="316" spans="5:10" ht="12" customHeight="1" x14ac:dyDescent="0.2">
      <c r="E316" s="10"/>
      <c r="H316" s="39"/>
      <c r="I316" s="39"/>
      <c r="J316" s="39"/>
    </row>
    <row r="317" spans="5:10" ht="12" customHeight="1" x14ac:dyDescent="0.2">
      <c r="E317" s="10"/>
      <c r="H317" s="39"/>
      <c r="I317" s="39"/>
      <c r="J317" s="39"/>
    </row>
    <row r="318" spans="5:10" ht="12" customHeight="1" x14ac:dyDescent="0.2">
      <c r="E318" s="10"/>
      <c r="H318" s="39"/>
      <c r="I318" s="39"/>
      <c r="J318" s="39"/>
    </row>
    <row r="319" spans="5:10" ht="12" customHeight="1" x14ac:dyDescent="0.2">
      <c r="E319" s="10"/>
      <c r="H319" s="39"/>
      <c r="I319" s="39"/>
      <c r="J319" s="39"/>
    </row>
    <row r="320" spans="5:10" ht="12" customHeight="1" x14ac:dyDescent="0.2">
      <c r="E320" s="10"/>
      <c r="H320" s="39"/>
      <c r="I320" s="39"/>
      <c r="J320" s="39"/>
    </row>
    <row r="321" spans="5:10" ht="12" customHeight="1" x14ac:dyDescent="0.2">
      <c r="E321" s="10"/>
      <c r="H321" s="39"/>
      <c r="I321" s="39"/>
      <c r="J321" s="39"/>
    </row>
    <row r="322" spans="5:10" ht="12" customHeight="1" x14ac:dyDescent="0.2">
      <c r="E322" s="10"/>
      <c r="H322" s="39"/>
      <c r="I322" s="39"/>
      <c r="J322" s="39"/>
    </row>
    <row r="323" spans="5:10" ht="12" customHeight="1" x14ac:dyDescent="0.2">
      <c r="E323" s="10"/>
      <c r="H323" s="39"/>
      <c r="I323" s="39"/>
      <c r="J323" s="39"/>
    </row>
    <row r="324" spans="5:10" ht="12" customHeight="1" x14ac:dyDescent="0.2">
      <c r="E324" s="10"/>
      <c r="H324" s="39"/>
      <c r="I324" s="39"/>
      <c r="J324" s="39"/>
    </row>
    <row r="325" spans="5:10" ht="12" customHeight="1" x14ac:dyDescent="0.2">
      <c r="E325" s="10"/>
      <c r="H325" s="39"/>
      <c r="I325" s="39"/>
      <c r="J325" s="39"/>
    </row>
    <row r="326" spans="5:10" ht="12" customHeight="1" x14ac:dyDescent="0.2">
      <c r="E326" s="10"/>
      <c r="H326" s="39"/>
      <c r="I326" s="39"/>
      <c r="J326" s="39"/>
    </row>
    <row r="327" spans="5:10" ht="12" customHeight="1" x14ac:dyDescent="0.2">
      <c r="E327" s="10"/>
      <c r="H327" s="39"/>
      <c r="I327" s="39"/>
      <c r="J327" s="39"/>
    </row>
    <row r="328" spans="5:10" ht="12" customHeight="1" x14ac:dyDescent="0.2">
      <c r="E328" s="10"/>
      <c r="H328" s="39"/>
      <c r="I328" s="39"/>
      <c r="J328" s="39"/>
    </row>
    <row r="329" spans="5:10" ht="12" customHeight="1" x14ac:dyDescent="0.2">
      <c r="E329" s="10"/>
      <c r="H329" s="39"/>
      <c r="I329" s="39"/>
      <c r="J329" s="39"/>
    </row>
    <row r="330" spans="5:10" ht="12" customHeight="1" x14ac:dyDescent="0.2">
      <c r="E330" s="10"/>
      <c r="H330" s="39"/>
      <c r="I330" s="39"/>
      <c r="J330" s="39"/>
    </row>
    <row r="331" spans="5:10" ht="12" customHeight="1" x14ac:dyDescent="0.2">
      <c r="E331" s="10"/>
      <c r="H331" s="39"/>
      <c r="I331" s="39"/>
      <c r="J331" s="39"/>
    </row>
    <row r="332" spans="5:10" ht="12" customHeight="1" x14ac:dyDescent="0.2">
      <c r="E332" s="10"/>
      <c r="H332" s="39"/>
      <c r="I332" s="39"/>
      <c r="J332" s="39"/>
    </row>
    <row r="333" spans="5:10" ht="12" customHeight="1" x14ac:dyDescent="0.2">
      <c r="E333" s="10"/>
      <c r="H333" s="39"/>
      <c r="I333" s="39"/>
      <c r="J333" s="39"/>
    </row>
    <row r="334" spans="5:10" ht="12" customHeight="1" x14ac:dyDescent="0.2">
      <c r="E334" s="10"/>
      <c r="H334" s="39"/>
      <c r="I334" s="39"/>
      <c r="J334" s="39"/>
    </row>
    <row r="335" spans="5:10" ht="12" customHeight="1" x14ac:dyDescent="0.2">
      <c r="E335" s="10"/>
      <c r="H335" s="39"/>
      <c r="I335" s="39"/>
      <c r="J335" s="39"/>
    </row>
    <row r="336" spans="5:10" ht="12" customHeight="1" x14ac:dyDescent="0.2">
      <c r="E336" s="10"/>
      <c r="H336" s="39"/>
      <c r="I336" s="39"/>
      <c r="J336" s="39"/>
    </row>
    <row r="337" spans="5:10" ht="12" customHeight="1" x14ac:dyDescent="0.2">
      <c r="E337" s="10"/>
      <c r="H337" s="39"/>
      <c r="I337" s="39"/>
      <c r="J337" s="39"/>
    </row>
    <row r="338" spans="5:10" ht="12" customHeight="1" x14ac:dyDescent="0.2">
      <c r="E338" s="10"/>
      <c r="H338" s="39"/>
      <c r="I338" s="39"/>
      <c r="J338" s="39"/>
    </row>
    <row r="339" spans="5:10" ht="12" customHeight="1" x14ac:dyDescent="0.2">
      <c r="E339" s="10"/>
      <c r="H339" s="39"/>
      <c r="I339" s="39"/>
      <c r="J339" s="39"/>
    </row>
    <row r="340" spans="5:10" ht="12" customHeight="1" x14ac:dyDescent="0.2">
      <c r="E340" s="10"/>
      <c r="H340" s="39"/>
      <c r="I340" s="39"/>
      <c r="J340" s="39"/>
    </row>
    <row r="341" spans="5:10" ht="12" customHeight="1" x14ac:dyDescent="0.2">
      <c r="E341" s="10"/>
      <c r="H341" s="39"/>
      <c r="I341" s="39"/>
      <c r="J341" s="39"/>
    </row>
    <row r="342" spans="5:10" ht="12" customHeight="1" x14ac:dyDescent="0.2">
      <c r="E342" s="10"/>
      <c r="H342" s="39"/>
      <c r="I342" s="39"/>
      <c r="J342" s="39"/>
    </row>
    <row r="343" spans="5:10" ht="12" customHeight="1" x14ac:dyDescent="0.2">
      <c r="E343" s="10"/>
      <c r="H343" s="39"/>
      <c r="I343" s="39"/>
      <c r="J343" s="39"/>
    </row>
    <row r="344" spans="5:10" ht="12" customHeight="1" x14ac:dyDescent="0.2">
      <c r="E344" s="10"/>
      <c r="H344" s="39"/>
      <c r="I344" s="39"/>
      <c r="J344" s="39"/>
    </row>
    <row r="345" spans="5:10" ht="12" customHeight="1" x14ac:dyDescent="0.2">
      <c r="E345" s="10"/>
      <c r="H345" s="39"/>
      <c r="I345" s="39"/>
      <c r="J345" s="39"/>
    </row>
    <row r="346" spans="5:10" ht="12" customHeight="1" x14ac:dyDescent="0.2">
      <c r="E346" s="10"/>
      <c r="H346" s="39"/>
      <c r="I346" s="39"/>
      <c r="J346" s="39"/>
    </row>
    <row r="347" spans="5:10" ht="12" customHeight="1" x14ac:dyDescent="0.2">
      <c r="E347" s="10"/>
      <c r="H347" s="39"/>
      <c r="I347" s="39"/>
      <c r="J347" s="39"/>
    </row>
    <row r="348" spans="5:10" ht="12" customHeight="1" x14ac:dyDescent="0.2">
      <c r="E348" s="10"/>
      <c r="H348" s="39"/>
      <c r="I348" s="39"/>
      <c r="J348" s="39"/>
    </row>
    <row r="349" spans="5:10" ht="12" customHeight="1" x14ac:dyDescent="0.2">
      <c r="E349" s="10"/>
      <c r="H349" s="39"/>
      <c r="I349" s="39"/>
      <c r="J349" s="39"/>
    </row>
    <row r="350" spans="5:10" ht="12" customHeight="1" x14ac:dyDescent="0.2">
      <c r="E350" s="10"/>
      <c r="H350" s="39"/>
      <c r="I350" s="39"/>
      <c r="J350" s="39"/>
    </row>
    <row r="351" spans="5:10" ht="12" customHeight="1" x14ac:dyDescent="0.2">
      <c r="E351" s="10"/>
      <c r="H351" s="39"/>
      <c r="I351" s="39"/>
      <c r="J351" s="39"/>
    </row>
    <row r="352" spans="5:10" ht="12" customHeight="1" x14ac:dyDescent="0.2">
      <c r="E352" s="10"/>
      <c r="H352" s="39"/>
      <c r="I352" s="39"/>
      <c r="J352" s="39"/>
    </row>
    <row r="353" spans="5:10" ht="12" customHeight="1" x14ac:dyDescent="0.2">
      <c r="E353" s="10"/>
      <c r="H353" s="39"/>
      <c r="I353" s="39"/>
      <c r="J353" s="39"/>
    </row>
    <row r="354" spans="5:10" ht="12" customHeight="1" x14ac:dyDescent="0.2">
      <c r="E354" s="10"/>
      <c r="H354" s="39"/>
      <c r="I354" s="39"/>
      <c r="J354" s="39"/>
    </row>
    <row r="355" spans="5:10" ht="12" customHeight="1" x14ac:dyDescent="0.2">
      <c r="E355" s="10"/>
      <c r="H355" s="39"/>
      <c r="I355" s="39"/>
      <c r="J355" s="39"/>
    </row>
    <row r="356" spans="5:10" ht="12" customHeight="1" x14ac:dyDescent="0.2">
      <c r="E356" s="10"/>
      <c r="H356" s="39"/>
      <c r="I356" s="39"/>
      <c r="J356" s="39"/>
    </row>
    <row r="357" spans="5:10" ht="12" customHeight="1" x14ac:dyDescent="0.2">
      <c r="E357" s="10"/>
      <c r="H357" s="39"/>
      <c r="I357" s="39"/>
      <c r="J357" s="39"/>
    </row>
    <row r="358" spans="5:10" ht="12" customHeight="1" x14ac:dyDescent="0.2">
      <c r="E358" s="10"/>
      <c r="H358" s="39"/>
      <c r="I358" s="39"/>
      <c r="J358" s="39"/>
    </row>
    <row r="359" spans="5:10" ht="12" customHeight="1" x14ac:dyDescent="0.2">
      <c r="E359" s="10"/>
      <c r="H359" s="39"/>
      <c r="I359" s="39"/>
      <c r="J359" s="39"/>
    </row>
    <row r="360" spans="5:10" ht="12" customHeight="1" x14ac:dyDescent="0.2">
      <c r="E360" s="10"/>
      <c r="H360" s="39"/>
      <c r="I360" s="39"/>
      <c r="J360" s="39"/>
    </row>
    <row r="361" spans="5:10" ht="12" customHeight="1" x14ac:dyDescent="0.2">
      <c r="E361" s="10"/>
      <c r="H361" s="39"/>
      <c r="I361" s="39"/>
      <c r="J361" s="39"/>
    </row>
    <row r="362" spans="5:10" ht="12" customHeight="1" x14ac:dyDescent="0.2">
      <c r="E362" s="10"/>
      <c r="H362" s="39"/>
      <c r="I362" s="39"/>
      <c r="J362" s="39"/>
    </row>
    <row r="363" spans="5:10" ht="12" customHeight="1" x14ac:dyDescent="0.2">
      <c r="E363" s="10"/>
      <c r="H363" s="39"/>
      <c r="I363" s="39"/>
      <c r="J363" s="39"/>
    </row>
    <row r="364" spans="5:10" ht="12" customHeight="1" x14ac:dyDescent="0.2">
      <c r="E364" s="10"/>
      <c r="H364" s="39"/>
      <c r="I364" s="39"/>
      <c r="J364" s="39"/>
    </row>
    <row r="365" spans="5:10" ht="12" customHeight="1" x14ac:dyDescent="0.2">
      <c r="E365" s="10"/>
      <c r="H365" s="39"/>
      <c r="I365" s="39"/>
      <c r="J365" s="39"/>
    </row>
    <row r="366" spans="5:10" ht="12" customHeight="1" x14ac:dyDescent="0.2">
      <c r="E366" s="10"/>
      <c r="H366" s="39"/>
      <c r="I366" s="39"/>
      <c r="J366" s="39"/>
    </row>
    <row r="367" spans="5:10" ht="12" customHeight="1" x14ac:dyDescent="0.2">
      <c r="E367" s="10"/>
      <c r="H367" s="39"/>
      <c r="I367" s="39"/>
      <c r="J367" s="39"/>
    </row>
    <row r="368" spans="5:10" ht="12" customHeight="1" x14ac:dyDescent="0.2">
      <c r="E368" s="10"/>
      <c r="H368" s="39"/>
      <c r="I368" s="39"/>
      <c r="J368" s="39"/>
    </row>
    <row r="369" spans="5:10" ht="12" customHeight="1" x14ac:dyDescent="0.2">
      <c r="E369" s="10"/>
      <c r="H369" s="39"/>
      <c r="I369" s="39"/>
      <c r="J369" s="39"/>
    </row>
    <row r="370" spans="5:10" ht="12" customHeight="1" x14ac:dyDescent="0.2">
      <c r="E370" s="10"/>
      <c r="H370" s="39"/>
      <c r="I370" s="39"/>
      <c r="J370" s="39"/>
    </row>
    <row r="371" spans="5:10" ht="12" customHeight="1" x14ac:dyDescent="0.2">
      <c r="E371" s="10"/>
      <c r="H371" s="39"/>
      <c r="I371" s="39"/>
      <c r="J371" s="39"/>
    </row>
    <row r="372" spans="5:10" ht="12" customHeight="1" x14ac:dyDescent="0.2">
      <c r="E372" s="10"/>
      <c r="H372" s="39"/>
      <c r="I372" s="39"/>
      <c r="J372" s="39"/>
    </row>
    <row r="373" spans="5:10" ht="12" customHeight="1" x14ac:dyDescent="0.2">
      <c r="E373" s="10"/>
      <c r="H373" s="39"/>
      <c r="I373" s="39"/>
      <c r="J373" s="39"/>
    </row>
    <row r="374" spans="5:10" ht="12" customHeight="1" x14ac:dyDescent="0.2">
      <c r="E374" s="10"/>
      <c r="H374" s="39"/>
      <c r="I374" s="39"/>
      <c r="J374" s="39"/>
    </row>
    <row r="375" spans="5:10" ht="12" customHeight="1" x14ac:dyDescent="0.2">
      <c r="E375" s="10"/>
      <c r="H375" s="39"/>
      <c r="I375" s="39"/>
      <c r="J375" s="39"/>
    </row>
    <row r="376" spans="5:10" ht="12" customHeight="1" x14ac:dyDescent="0.2">
      <c r="E376" s="10"/>
      <c r="H376" s="39"/>
      <c r="I376" s="39"/>
      <c r="J376" s="39"/>
    </row>
    <row r="377" spans="5:10" ht="12" customHeight="1" x14ac:dyDescent="0.2">
      <c r="E377" s="10"/>
      <c r="H377" s="39"/>
      <c r="I377" s="39"/>
      <c r="J377" s="39"/>
    </row>
    <row r="378" spans="5:10" ht="12" customHeight="1" x14ac:dyDescent="0.2">
      <c r="E378" s="10"/>
      <c r="H378" s="39"/>
      <c r="I378" s="39"/>
      <c r="J378" s="39"/>
    </row>
    <row r="379" spans="5:10" ht="12" customHeight="1" x14ac:dyDescent="0.2">
      <c r="E379" s="10"/>
      <c r="H379" s="39"/>
      <c r="I379" s="39"/>
      <c r="J379" s="39"/>
    </row>
    <row r="380" spans="5:10" ht="12" customHeight="1" x14ac:dyDescent="0.2">
      <c r="E380" s="10"/>
      <c r="H380" s="39"/>
      <c r="I380" s="39"/>
      <c r="J380" s="39"/>
    </row>
    <row r="381" spans="5:10" ht="12" customHeight="1" x14ac:dyDescent="0.2">
      <c r="E381" s="10"/>
      <c r="H381" s="39"/>
      <c r="I381" s="39"/>
      <c r="J381" s="39"/>
    </row>
    <row r="382" spans="5:10" ht="12" customHeight="1" x14ac:dyDescent="0.2">
      <c r="E382" s="10"/>
      <c r="H382" s="39"/>
      <c r="I382" s="39"/>
      <c r="J382" s="39"/>
    </row>
    <row r="383" spans="5:10" ht="12" customHeight="1" x14ac:dyDescent="0.2">
      <c r="E383" s="10"/>
      <c r="H383" s="39"/>
      <c r="I383" s="39"/>
      <c r="J383" s="39"/>
    </row>
    <row r="384" spans="5:10" ht="12" customHeight="1" x14ac:dyDescent="0.2">
      <c r="E384" s="10"/>
      <c r="H384" s="39"/>
      <c r="I384" s="39"/>
      <c r="J384" s="39"/>
    </row>
    <row r="385" spans="5:10" ht="12" customHeight="1" x14ac:dyDescent="0.2">
      <c r="E385" s="10"/>
      <c r="H385" s="39"/>
      <c r="I385" s="39"/>
      <c r="J385" s="39"/>
    </row>
    <row r="386" spans="5:10" ht="12" customHeight="1" x14ac:dyDescent="0.2">
      <c r="E386" s="10"/>
      <c r="H386" s="39"/>
      <c r="I386" s="39"/>
      <c r="J386" s="39"/>
    </row>
    <row r="387" spans="5:10" ht="12" customHeight="1" x14ac:dyDescent="0.2">
      <c r="E387" s="10"/>
      <c r="H387" s="39"/>
      <c r="I387" s="39"/>
      <c r="J387" s="39"/>
    </row>
    <row r="388" spans="5:10" ht="12" customHeight="1" x14ac:dyDescent="0.2">
      <c r="E388" s="10"/>
      <c r="H388" s="39"/>
      <c r="I388" s="39"/>
      <c r="J388" s="39"/>
    </row>
    <row r="389" spans="5:10" ht="12" customHeight="1" x14ac:dyDescent="0.2">
      <c r="E389" s="10"/>
      <c r="H389" s="39"/>
      <c r="I389" s="39"/>
      <c r="J389" s="39"/>
    </row>
    <row r="390" spans="5:10" ht="12" customHeight="1" x14ac:dyDescent="0.2">
      <c r="E390" s="10"/>
      <c r="H390" s="39"/>
      <c r="I390" s="39"/>
      <c r="J390" s="39"/>
    </row>
    <row r="391" spans="5:10" ht="12" customHeight="1" x14ac:dyDescent="0.2">
      <c r="E391" s="10"/>
      <c r="H391" s="39"/>
      <c r="I391" s="39"/>
      <c r="J391" s="39"/>
    </row>
    <row r="392" spans="5:10" ht="12" customHeight="1" x14ac:dyDescent="0.2">
      <c r="E392" s="10"/>
      <c r="H392" s="39"/>
      <c r="I392" s="39"/>
      <c r="J392" s="39"/>
    </row>
    <row r="393" spans="5:10" ht="12" customHeight="1" x14ac:dyDescent="0.2">
      <c r="E393" s="10"/>
      <c r="H393" s="39"/>
      <c r="I393" s="39"/>
      <c r="J393" s="39"/>
    </row>
    <row r="394" spans="5:10" ht="12" customHeight="1" x14ac:dyDescent="0.2">
      <c r="E394" s="10"/>
      <c r="H394" s="39"/>
      <c r="I394" s="39"/>
      <c r="J394" s="39"/>
    </row>
    <row r="395" spans="5:10" ht="12" customHeight="1" x14ac:dyDescent="0.2">
      <c r="E395" s="10"/>
      <c r="H395" s="39"/>
      <c r="I395" s="39"/>
      <c r="J395" s="39"/>
    </row>
    <row r="396" spans="5:10" ht="12" customHeight="1" x14ac:dyDescent="0.2">
      <c r="E396" s="10"/>
      <c r="H396" s="39"/>
      <c r="I396" s="39"/>
      <c r="J396" s="39"/>
    </row>
    <row r="397" spans="5:10" ht="12" customHeight="1" x14ac:dyDescent="0.2">
      <c r="E397" s="10"/>
      <c r="H397" s="39"/>
      <c r="I397" s="39"/>
      <c r="J397" s="39"/>
    </row>
    <row r="398" spans="5:10" ht="12" customHeight="1" x14ac:dyDescent="0.2">
      <c r="E398" s="10"/>
      <c r="H398" s="39"/>
      <c r="I398" s="39"/>
      <c r="J398" s="39"/>
    </row>
    <row r="399" spans="5:10" ht="12" customHeight="1" x14ac:dyDescent="0.2">
      <c r="E399" s="10"/>
      <c r="H399" s="39"/>
      <c r="I399" s="39"/>
      <c r="J399" s="39"/>
    </row>
    <row r="400" spans="5:10" ht="12" customHeight="1" x14ac:dyDescent="0.2">
      <c r="E400" s="10"/>
      <c r="H400" s="39"/>
      <c r="I400" s="39"/>
      <c r="J400" s="39"/>
    </row>
    <row r="401" spans="5:10" ht="12" customHeight="1" x14ac:dyDescent="0.2">
      <c r="E401" s="10"/>
      <c r="H401" s="39"/>
      <c r="I401" s="39"/>
      <c r="J401" s="39"/>
    </row>
    <row r="402" spans="5:10" ht="12" customHeight="1" x14ac:dyDescent="0.2">
      <c r="E402" s="10"/>
      <c r="H402" s="39"/>
      <c r="I402" s="39"/>
      <c r="J402" s="39"/>
    </row>
    <row r="403" spans="5:10" ht="12" customHeight="1" x14ac:dyDescent="0.2">
      <c r="E403" s="10"/>
      <c r="H403" s="39"/>
      <c r="I403" s="39"/>
      <c r="J403" s="39"/>
    </row>
    <row r="404" spans="5:10" ht="12" customHeight="1" x14ac:dyDescent="0.2">
      <c r="E404" s="10"/>
      <c r="H404" s="39"/>
      <c r="I404" s="39"/>
      <c r="J404" s="39"/>
    </row>
    <row r="405" spans="5:10" ht="12" customHeight="1" x14ac:dyDescent="0.2">
      <c r="E405" s="10"/>
      <c r="H405" s="39"/>
      <c r="I405" s="39"/>
      <c r="J405" s="39"/>
    </row>
    <row r="406" spans="5:10" ht="12" customHeight="1" x14ac:dyDescent="0.2">
      <c r="E406" s="10"/>
      <c r="H406" s="39"/>
      <c r="I406" s="39"/>
      <c r="J406" s="39"/>
    </row>
    <row r="407" spans="5:10" ht="12" customHeight="1" x14ac:dyDescent="0.2">
      <c r="E407" s="10"/>
      <c r="H407" s="39"/>
      <c r="I407" s="39"/>
      <c r="J407" s="39"/>
    </row>
    <row r="408" spans="5:10" ht="12" customHeight="1" x14ac:dyDescent="0.2">
      <c r="E408" s="10"/>
      <c r="H408" s="39"/>
      <c r="I408" s="39"/>
      <c r="J408" s="39"/>
    </row>
    <row r="409" spans="5:10" ht="12" customHeight="1" x14ac:dyDescent="0.2">
      <c r="E409" s="10"/>
      <c r="H409" s="39"/>
      <c r="I409" s="39"/>
      <c r="J409" s="39"/>
    </row>
    <row r="410" spans="5:10" ht="12" customHeight="1" x14ac:dyDescent="0.2">
      <c r="E410" s="10"/>
      <c r="H410" s="39"/>
      <c r="I410" s="39"/>
      <c r="J410" s="39"/>
    </row>
    <row r="411" spans="5:10" ht="12" customHeight="1" x14ac:dyDescent="0.2">
      <c r="E411" s="10"/>
      <c r="H411" s="39"/>
      <c r="I411" s="39"/>
      <c r="J411" s="39"/>
    </row>
    <row r="412" spans="5:10" ht="12" customHeight="1" x14ac:dyDescent="0.2">
      <c r="E412" s="10"/>
      <c r="H412" s="39"/>
      <c r="I412" s="39"/>
      <c r="J412" s="39"/>
    </row>
    <row r="413" spans="5:10" ht="12" customHeight="1" x14ac:dyDescent="0.2">
      <c r="E413" s="10"/>
      <c r="H413" s="39"/>
      <c r="I413" s="39"/>
      <c r="J413" s="39"/>
    </row>
    <row r="414" spans="5:10" ht="12" customHeight="1" x14ac:dyDescent="0.2">
      <c r="E414" s="10"/>
      <c r="H414" s="39"/>
      <c r="I414" s="39"/>
      <c r="J414" s="39"/>
    </row>
    <row r="415" spans="5:10" ht="12" customHeight="1" x14ac:dyDescent="0.2">
      <c r="E415" s="10"/>
      <c r="H415" s="39"/>
      <c r="I415" s="39"/>
      <c r="J415" s="39"/>
    </row>
    <row r="416" spans="5:10" ht="12" customHeight="1" x14ac:dyDescent="0.2">
      <c r="E416" s="10"/>
      <c r="H416" s="39"/>
      <c r="I416" s="39"/>
      <c r="J416" s="39"/>
    </row>
    <row r="417" spans="5:10" ht="12" customHeight="1" x14ac:dyDescent="0.2">
      <c r="E417" s="10"/>
      <c r="H417" s="39"/>
      <c r="I417" s="39"/>
      <c r="J417" s="39"/>
    </row>
    <row r="418" spans="5:10" ht="12" customHeight="1" x14ac:dyDescent="0.2">
      <c r="E418" s="10"/>
      <c r="H418" s="39"/>
      <c r="I418" s="39"/>
      <c r="J418" s="39"/>
    </row>
    <row r="419" spans="5:10" ht="12" customHeight="1" x14ac:dyDescent="0.2">
      <c r="E419" s="10"/>
      <c r="H419" s="39"/>
      <c r="I419" s="39"/>
      <c r="J419" s="39"/>
    </row>
    <row r="420" spans="5:10" ht="12" customHeight="1" x14ac:dyDescent="0.2">
      <c r="E420" s="10"/>
      <c r="H420" s="39"/>
      <c r="I420" s="39"/>
      <c r="J420" s="39"/>
    </row>
    <row r="421" spans="5:10" ht="12" customHeight="1" x14ac:dyDescent="0.2">
      <c r="E421" s="10"/>
      <c r="H421" s="39"/>
      <c r="I421" s="39"/>
      <c r="J421" s="39"/>
    </row>
    <row r="422" spans="5:10" ht="12" customHeight="1" x14ac:dyDescent="0.2">
      <c r="E422" s="10"/>
      <c r="H422" s="39"/>
      <c r="I422" s="39"/>
      <c r="J422" s="39"/>
    </row>
    <row r="423" spans="5:10" ht="12" customHeight="1" x14ac:dyDescent="0.2">
      <c r="E423" s="10"/>
      <c r="H423" s="39"/>
      <c r="I423" s="39"/>
      <c r="J423" s="39"/>
    </row>
    <row r="424" spans="5:10" ht="12" customHeight="1" x14ac:dyDescent="0.2">
      <c r="E424" s="10"/>
      <c r="H424" s="39"/>
      <c r="I424" s="39"/>
      <c r="J424" s="39"/>
    </row>
    <row r="425" spans="5:10" ht="12" customHeight="1" x14ac:dyDescent="0.2">
      <c r="E425" s="10"/>
      <c r="H425" s="39"/>
      <c r="I425" s="39"/>
      <c r="J425" s="39"/>
    </row>
    <row r="426" spans="5:10" ht="12" customHeight="1" x14ac:dyDescent="0.2">
      <c r="E426" s="10"/>
      <c r="H426" s="39"/>
      <c r="I426" s="39"/>
      <c r="J426" s="39"/>
    </row>
    <row r="427" spans="5:10" ht="12" customHeight="1" x14ac:dyDescent="0.2">
      <c r="E427" s="10"/>
      <c r="H427" s="39"/>
      <c r="I427" s="39"/>
      <c r="J427" s="39"/>
    </row>
    <row r="428" spans="5:10" ht="12" customHeight="1" x14ac:dyDescent="0.2">
      <c r="E428" s="10"/>
      <c r="H428" s="39"/>
      <c r="I428" s="39"/>
      <c r="J428" s="39"/>
    </row>
    <row r="429" spans="5:10" ht="12" customHeight="1" x14ac:dyDescent="0.2">
      <c r="E429" s="10"/>
      <c r="H429" s="39"/>
      <c r="I429" s="39"/>
      <c r="J429" s="39"/>
    </row>
    <row r="430" spans="5:10" ht="12" customHeight="1" x14ac:dyDescent="0.2">
      <c r="E430" s="10"/>
      <c r="H430" s="39"/>
      <c r="I430" s="39"/>
      <c r="J430" s="39"/>
    </row>
    <row r="431" spans="5:10" ht="12" customHeight="1" x14ac:dyDescent="0.2">
      <c r="E431" s="10"/>
      <c r="H431" s="39"/>
      <c r="I431" s="39"/>
      <c r="J431" s="39"/>
    </row>
    <row r="432" spans="5:10" ht="12" customHeight="1" x14ac:dyDescent="0.2">
      <c r="E432" s="10"/>
      <c r="H432" s="39"/>
      <c r="I432" s="39"/>
      <c r="J432" s="39"/>
    </row>
    <row r="433" spans="5:10" ht="12" customHeight="1" x14ac:dyDescent="0.2">
      <c r="E433" s="10"/>
      <c r="H433" s="39"/>
      <c r="I433" s="39"/>
      <c r="J433" s="39"/>
    </row>
    <row r="434" spans="5:10" ht="12" customHeight="1" x14ac:dyDescent="0.2">
      <c r="E434" s="10"/>
      <c r="H434" s="39"/>
      <c r="I434" s="39"/>
      <c r="J434" s="39"/>
    </row>
    <row r="435" spans="5:10" ht="12" customHeight="1" x14ac:dyDescent="0.2">
      <c r="E435" s="10"/>
      <c r="H435" s="39"/>
      <c r="I435" s="39"/>
      <c r="J435" s="39"/>
    </row>
    <row r="436" spans="5:10" ht="12" customHeight="1" x14ac:dyDescent="0.2">
      <c r="E436" s="10"/>
      <c r="H436" s="39"/>
      <c r="I436" s="39"/>
      <c r="J436" s="39"/>
    </row>
    <row r="437" spans="5:10" ht="12" customHeight="1" x14ac:dyDescent="0.2">
      <c r="E437" s="10"/>
      <c r="H437" s="39"/>
      <c r="I437" s="39"/>
      <c r="J437" s="39"/>
    </row>
    <row r="438" spans="5:10" ht="12" customHeight="1" x14ac:dyDescent="0.2">
      <c r="E438" s="10"/>
      <c r="H438" s="39"/>
      <c r="I438" s="39"/>
      <c r="J438" s="39"/>
    </row>
    <row r="439" spans="5:10" ht="12" customHeight="1" x14ac:dyDescent="0.2">
      <c r="E439" s="10"/>
      <c r="H439" s="39"/>
      <c r="I439" s="39"/>
      <c r="J439" s="39"/>
    </row>
    <row r="440" spans="5:10" ht="12" customHeight="1" x14ac:dyDescent="0.2">
      <c r="E440" s="10"/>
      <c r="H440" s="39"/>
      <c r="I440" s="39"/>
      <c r="J440" s="39"/>
    </row>
    <row r="441" spans="5:10" ht="12" customHeight="1" x14ac:dyDescent="0.2">
      <c r="E441" s="10"/>
      <c r="H441" s="39"/>
      <c r="I441" s="39"/>
      <c r="J441" s="39"/>
    </row>
    <row r="442" spans="5:10" ht="12" customHeight="1" x14ac:dyDescent="0.2">
      <c r="E442" s="10"/>
      <c r="H442" s="39"/>
      <c r="I442" s="39"/>
      <c r="J442" s="39"/>
    </row>
    <row r="443" spans="5:10" ht="12" customHeight="1" x14ac:dyDescent="0.2">
      <c r="E443" s="10"/>
      <c r="H443" s="39"/>
      <c r="I443" s="39"/>
      <c r="J443" s="39"/>
    </row>
    <row r="444" spans="5:10" ht="12" customHeight="1" x14ac:dyDescent="0.2">
      <c r="E444" s="10"/>
      <c r="H444" s="39"/>
      <c r="I444" s="39"/>
      <c r="J444" s="39"/>
    </row>
    <row r="445" spans="5:10" ht="12" customHeight="1" x14ac:dyDescent="0.2">
      <c r="E445" s="10"/>
      <c r="H445" s="39"/>
      <c r="I445" s="39"/>
      <c r="J445" s="39"/>
    </row>
    <row r="446" spans="5:10" ht="12" customHeight="1" x14ac:dyDescent="0.2">
      <c r="E446" s="10"/>
      <c r="H446" s="39"/>
      <c r="I446" s="39"/>
      <c r="J446" s="39"/>
    </row>
    <row r="447" spans="5:10" ht="12" customHeight="1" x14ac:dyDescent="0.2">
      <c r="E447" s="10"/>
      <c r="H447" s="39"/>
      <c r="I447" s="39"/>
      <c r="J447" s="39"/>
    </row>
    <row r="448" spans="5:10" ht="12" customHeight="1" x14ac:dyDescent="0.2">
      <c r="E448" s="10"/>
      <c r="H448" s="39"/>
      <c r="I448" s="39"/>
      <c r="J448" s="39"/>
    </row>
    <row r="449" spans="5:10" ht="12" customHeight="1" x14ac:dyDescent="0.2">
      <c r="E449" s="10"/>
      <c r="H449" s="39"/>
      <c r="I449" s="39"/>
      <c r="J449" s="39"/>
    </row>
    <row r="450" spans="5:10" ht="12" customHeight="1" x14ac:dyDescent="0.2">
      <c r="E450" s="10"/>
      <c r="H450" s="39"/>
      <c r="I450" s="39"/>
      <c r="J450" s="39"/>
    </row>
    <row r="451" spans="5:10" ht="12" customHeight="1" x14ac:dyDescent="0.2">
      <c r="E451" s="10"/>
      <c r="H451" s="39"/>
      <c r="I451" s="39"/>
      <c r="J451" s="39"/>
    </row>
    <row r="452" spans="5:10" ht="12" customHeight="1" x14ac:dyDescent="0.2">
      <c r="E452" s="10"/>
      <c r="H452" s="39"/>
      <c r="I452" s="39"/>
      <c r="J452" s="39"/>
    </row>
    <row r="453" spans="5:10" ht="12" customHeight="1" x14ac:dyDescent="0.2">
      <c r="E453" s="10"/>
      <c r="H453" s="39"/>
      <c r="I453" s="39"/>
      <c r="J453" s="39"/>
    </row>
    <row r="454" spans="5:10" ht="12" customHeight="1" x14ac:dyDescent="0.2">
      <c r="E454" s="10"/>
      <c r="H454" s="39"/>
      <c r="I454" s="39"/>
      <c r="J454" s="39"/>
    </row>
    <row r="455" spans="5:10" ht="12" customHeight="1" x14ac:dyDescent="0.2">
      <c r="E455" s="10"/>
      <c r="H455" s="39"/>
      <c r="I455" s="39"/>
      <c r="J455" s="39"/>
    </row>
    <row r="456" spans="5:10" ht="12" customHeight="1" x14ac:dyDescent="0.2">
      <c r="E456" s="10"/>
      <c r="H456" s="39"/>
      <c r="I456" s="39"/>
      <c r="J456" s="39"/>
    </row>
    <row r="457" spans="5:10" ht="12" customHeight="1" x14ac:dyDescent="0.2">
      <c r="E457" s="10"/>
      <c r="H457" s="39"/>
      <c r="I457" s="39"/>
      <c r="J457" s="39"/>
    </row>
    <row r="458" spans="5:10" ht="12" customHeight="1" x14ac:dyDescent="0.2">
      <c r="E458" s="10"/>
      <c r="H458" s="39"/>
      <c r="I458" s="39"/>
      <c r="J458" s="39"/>
    </row>
    <row r="459" spans="5:10" ht="12" customHeight="1" x14ac:dyDescent="0.2">
      <c r="E459" s="10"/>
      <c r="H459" s="39"/>
      <c r="I459" s="39"/>
      <c r="J459" s="39"/>
    </row>
    <row r="460" spans="5:10" ht="12" customHeight="1" x14ac:dyDescent="0.2">
      <c r="E460" s="10"/>
      <c r="H460" s="39"/>
      <c r="I460" s="39"/>
      <c r="J460" s="39"/>
    </row>
    <row r="461" spans="5:10" ht="12" customHeight="1" x14ac:dyDescent="0.2">
      <c r="E461" s="10"/>
      <c r="H461" s="39"/>
      <c r="I461" s="39"/>
      <c r="J461" s="39"/>
    </row>
    <row r="462" spans="5:10" ht="12" customHeight="1" x14ac:dyDescent="0.2">
      <c r="E462" s="10"/>
      <c r="H462" s="39"/>
      <c r="I462" s="39"/>
      <c r="J462" s="39"/>
    </row>
    <row r="463" spans="5:10" ht="12" customHeight="1" x14ac:dyDescent="0.2">
      <c r="E463" s="10"/>
      <c r="H463" s="39"/>
      <c r="I463" s="39"/>
      <c r="J463" s="39"/>
    </row>
    <row r="464" spans="5:10" ht="12" customHeight="1" x14ac:dyDescent="0.2">
      <c r="E464" s="10"/>
      <c r="H464" s="39"/>
      <c r="I464" s="39"/>
      <c r="J464" s="39"/>
    </row>
    <row r="465" spans="5:10" ht="12" customHeight="1" x14ac:dyDescent="0.2">
      <c r="E465" s="10"/>
      <c r="H465" s="39"/>
      <c r="I465" s="39"/>
      <c r="J465" s="39"/>
    </row>
    <row r="466" spans="5:10" ht="12" customHeight="1" x14ac:dyDescent="0.2">
      <c r="E466" s="10"/>
      <c r="H466" s="39"/>
      <c r="I466" s="39"/>
      <c r="J466" s="39"/>
    </row>
    <row r="467" spans="5:10" ht="12" customHeight="1" x14ac:dyDescent="0.2">
      <c r="E467" s="10"/>
      <c r="H467" s="39"/>
      <c r="I467" s="39"/>
      <c r="J467" s="39"/>
    </row>
    <row r="468" spans="5:10" ht="12" customHeight="1" x14ac:dyDescent="0.2">
      <c r="E468" s="10"/>
      <c r="H468" s="39"/>
      <c r="I468" s="39"/>
      <c r="J468" s="39"/>
    </row>
    <row r="469" spans="5:10" ht="12" customHeight="1" x14ac:dyDescent="0.2">
      <c r="E469" s="10"/>
      <c r="H469" s="39"/>
      <c r="I469" s="39"/>
      <c r="J469" s="39"/>
    </row>
    <row r="470" spans="5:10" ht="12" customHeight="1" x14ac:dyDescent="0.2">
      <c r="E470" s="10"/>
      <c r="H470" s="39"/>
      <c r="I470" s="39"/>
      <c r="J470" s="39"/>
    </row>
    <row r="471" spans="5:10" ht="12" customHeight="1" x14ac:dyDescent="0.2">
      <c r="E471" s="10"/>
      <c r="H471" s="39"/>
      <c r="I471" s="39"/>
      <c r="J471" s="39"/>
    </row>
    <row r="472" spans="5:10" ht="12" customHeight="1" x14ac:dyDescent="0.2">
      <c r="E472" s="10"/>
      <c r="H472" s="39"/>
      <c r="I472" s="39"/>
      <c r="J472" s="39"/>
    </row>
    <row r="473" spans="5:10" ht="12" customHeight="1" x14ac:dyDescent="0.2">
      <c r="E473" s="10"/>
      <c r="H473" s="39"/>
      <c r="I473" s="39"/>
      <c r="J473" s="39"/>
    </row>
    <row r="474" spans="5:10" ht="12" customHeight="1" x14ac:dyDescent="0.2">
      <c r="E474" s="10"/>
      <c r="H474" s="39"/>
      <c r="I474" s="39"/>
      <c r="J474" s="39"/>
    </row>
    <row r="475" spans="5:10" ht="12" customHeight="1" x14ac:dyDescent="0.2">
      <c r="E475" s="10"/>
      <c r="H475" s="39"/>
      <c r="I475" s="39"/>
      <c r="J475" s="39"/>
    </row>
    <row r="476" spans="5:10" ht="12" customHeight="1" x14ac:dyDescent="0.2">
      <c r="E476" s="10"/>
      <c r="H476" s="39"/>
      <c r="I476" s="39"/>
      <c r="J476" s="39"/>
    </row>
    <row r="477" spans="5:10" ht="12" customHeight="1" x14ac:dyDescent="0.2">
      <c r="E477" s="10"/>
      <c r="H477" s="39"/>
      <c r="I477" s="39"/>
      <c r="J477" s="39"/>
    </row>
    <row r="478" spans="5:10" ht="12" customHeight="1" x14ac:dyDescent="0.2">
      <c r="E478" s="10"/>
      <c r="H478" s="39"/>
      <c r="I478" s="39"/>
      <c r="J478" s="39"/>
    </row>
    <row r="479" spans="5:10" ht="12" customHeight="1" x14ac:dyDescent="0.2">
      <c r="E479" s="10"/>
      <c r="H479" s="39"/>
      <c r="I479" s="39"/>
      <c r="J479" s="39"/>
    </row>
    <row r="480" spans="5:10" ht="12" customHeight="1" x14ac:dyDescent="0.2">
      <c r="E480" s="10"/>
      <c r="H480" s="39"/>
      <c r="I480" s="39"/>
      <c r="J480" s="39"/>
    </row>
    <row r="481" spans="5:10" ht="12" customHeight="1" x14ac:dyDescent="0.2">
      <c r="E481" s="10"/>
      <c r="H481" s="39"/>
      <c r="I481" s="39"/>
      <c r="J481" s="39"/>
    </row>
    <row r="482" spans="5:10" ht="12" customHeight="1" x14ac:dyDescent="0.2">
      <c r="E482" s="10"/>
      <c r="H482" s="39"/>
      <c r="I482" s="39"/>
      <c r="J482" s="39"/>
    </row>
    <row r="483" spans="5:10" ht="12" customHeight="1" x14ac:dyDescent="0.2">
      <c r="E483" s="10"/>
      <c r="H483" s="39"/>
      <c r="I483" s="39"/>
      <c r="J483" s="39"/>
    </row>
    <row r="484" spans="5:10" ht="12" customHeight="1" x14ac:dyDescent="0.2">
      <c r="E484" s="10"/>
      <c r="H484" s="39"/>
      <c r="I484" s="39"/>
      <c r="J484" s="39"/>
    </row>
    <row r="485" spans="5:10" ht="12" customHeight="1" x14ac:dyDescent="0.2">
      <c r="E485" s="10"/>
      <c r="H485" s="39"/>
      <c r="I485" s="39"/>
      <c r="J485" s="39"/>
    </row>
    <row r="486" spans="5:10" ht="12" customHeight="1" x14ac:dyDescent="0.2">
      <c r="E486" s="10"/>
      <c r="H486" s="39"/>
      <c r="I486" s="39"/>
      <c r="J486" s="39"/>
    </row>
    <row r="487" spans="5:10" ht="12" customHeight="1" x14ac:dyDescent="0.2">
      <c r="E487" s="10"/>
      <c r="H487" s="39"/>
      <c r="I487" s="39"/>
      <c r="J487" s="39"/>
    </row>
    <row r="488" spans="5:10" ht="12" customHeight="1" x14ac:dyDescent="0.2">
      <c r="E488" s="10"/>
      <c r="H488" s="39"/>
      <c r="I488" s="39"/>
      <c r="J488" s="39"/>
    </row>
    <row r="489" spans="5:10" ht="12" customHeight="1" x14ac:dyDescent="0.2">
      <c r="E489" s="10"/>
      <c r="H489" s="39"/>
      <c r="I489" s="39"/>
      <c r="J489" s="39"/>
    </row>
    <row r="490" spans="5:10" ht="12" customHeight="1" x14ac:dyDescent="0.2">
      <c r="E490" s="10"/>
      <c r="H490" s="39"/>
      <c r="I490" s="39"/>
      <c r="J490" s="39"/>
    </row>
    <row r="491" spans="5:10" ht="12" customHeight="1" x14ac:dyDescent="0.2">
      <c r="E491" s="10"/>
      <c r="H491" s="39"/>
      <c r="I491" s="39"/>
      <c r="J491" s="39"/>
    </row>
    <row r="492" spans="5:10" ht="12" customHeight="1" x14ac:dyDescent="0.2">
      <c r="E492" s="10"/>
      <c r="H492" s="39"/>
      <c r="I492" s="39"/>
      <c r="J492" s="39"/>
    </row>
    <row r="493" spans="5:10" ht="12" customHeight="1" x14ac:dyDescent="0.2">
      <c r="E493" s="10"/>
      <c r="H493" s="39"/>
      <c r="I493" s="39"/>
      <c r="J493" s="39"/>
    </row>
    <row r="494" spans="5:10" ht="12" customHeight="1" x14ac:dyDescent="0.2">
      <c r="E494" s="10"/>
      <c r="H494" s="39"/>
      <c r="I494" s="39"/>
      <c r="J494" s="39"/>
    </row>
    <row r="495" spans="5:10" ht="12" customHeight="1" x14ac:dyDescent="0.2">
      <c r="E495" s="10"/>
      <c r="H495" s="39"/>
      <c r="I495" s="39"/>
      <c r="J495" s="39"/>
    </row>
    <row r="496" spans="5:10" ht="12" customHeight="1" x14ac:dyDescent="0.2">
      <c r="E496" s="10"/>
      <c r="H496" s="39"/>
      <c r="I496" s="39"/>
      <c r="J496" s="39"/>
    </row>
    <row r="497" spans="5:10" ht="12" customHeight="1" x14ac:dyDescent="0.2">
      <c r="E497" s="10"/>
      <c r="H497" s="39"/>
      <c r="I497" s="39"/>
      <c r="J497" s="39"/>
    </row>
    <row r="498" spans="5:10" ht="12" customHeight="1" x14ac:dyDescent="0.2">
      <c r="E498" s="10"/>
      <c r="H498" s="39"/>
      <c r="I498" s="39"/>
      <c r="J498" s="39"/>
    </row>
    <row r="499" spans="5:10" ht="12" customHeight="1" x14ac:dyDescent="0.2">
      <c r="E499" s="10"/>
      <c r="H499" s="39"/>
      <c r="I499" s="39"/>
      <c r="J499" s="39"/>
    </row>
    <row r="500" spans="5:10" ht="12" customHeight="1" x14ac:dyDescent="0.2">
      <c r="E500" s="10"/>
      <c r="H500" s="39"/>
      <c r="I500" s="39"/>
      <c r="J500" s="39"/>
    </row>
    <row r="501" spans="5:10" ht="12" customHeight="1" x14ac:dyDescent="0.2">
      <c r="E501" s="10"/>
      <c r="H501" s="39"/>
      <c r="I501" s="39"/>
      <c r="J501" s="39"/>
    </row>
    <row r="502" spans="5:10" ht="12" customHeight="1" x14ac:dyDescent="0.2">
      <c r="E502" s="10"/>
      <c r="H502" s="39"/>
      <c r="I502" s="39"/>
      <c r="J502" s="39"/>
    </row>
    <row r="503" spans="5:10" ht="12" customHeight="1" x14ac:dyDescent="0.2">
      <c r="E503" s="10"/>
      <c r="H503" s="39"/>
      <c r="I503" s="39"/>
      <c r="J503" s="39"/>
    </row>
    <row r="504" spans="5:10" ht="12" customHeight="1" x14ac:dyDescent="0.2">
      <c r="E504" s="10"/>
      <c r="H504" s="39"/>
      <c r="I504" s="39"/>
      <c r="J504" s="39"/>
    </row>
    <row r="505" spans="5:10" ht="12" customHeight="1" x14ac:dyDescent="0.2">
      <c r="E505" s="10"/>
      <c r="H505" s="39"/>
      <c r="I505" s="39"/>
      <c r="J505" s="39"/>
    </row>
    <row r="506" spans="5:10" ht="12" customHeight="1" x14ac:dyDescent="0.2">
      <c r="E506" s="10"/>
      <c r="H506" s="39"/>
      <c r="I506" s="39"/>
      <c r="J506" s="39"/>
    </row>
    <row r="507" spans="5:10" ht="12" customHeight="1" x14ac:dyDescent="0.2">
      <c r="E507" s="10"/>
      <c r="H507" s="39"/>
      <c r="I507" s="39"/>
      <c r="J507" s="39"/>
    </row>
    <row r="508" spans="5:10" ht="12" customHeight="1" x14ac:dyDescent="0.2">
      <c r="E508" s="10"/>
      <c r="H508" s="39"/>
      <c r="I508" s="39"/>
      <c r="J508" s="39"/>
    </row>
    <row r="509" spans="5:10" ht="12" customHeight="1" x14ac:dyDescent="0.2">
      <c r="E509" s="10"/>
      <c r="H509" s="39"/>
      <c r="I509" s="39"/>
      <c r="J509" s="39"/>
    </row>
    <row r="510" spans="5:10" ht="12" customHeight="1" x14ac:dyDescent="0.2">
      <c r="E510" s="10"/>
      <c r="H510" s="39"/>
      <c r="I510" s="39"/>
      <c r="J510" s="39"/>
    </row>
    <row r="511" spans="5:10" ht="12" customHeight="1" x14ac:dyDescent="0.2">
      <c r="E511" s="10"/>
      <c r="H511" s="39"/>
      <c r="I511" s="39"/>
      <c r="J511" s="39"/>
    </row>
    <row r="512" spans="5:10" ht="12" customHeight="1" x14ac:dyDescent="0.2">
      <c r="E512" s="10"/>
      <c r="H512" s="39"/>
      <c r="I512" s="39"/>
      <c r="J512" s="39"/>
    </row>
    <row r="513" spans="5:10" ht="12" customHeight="1" x14ac:dyDescent="0.2">
      <c r="E513" s="10"/>
      <c r="H513" s="39"/>
      <c r="I513" s="39"/>
      <c r="J513" s="39"/>
    </row>
    <row r="514" spans="5:10" ht="12" customHeight="1" x14ac:dyDescent="0.2">
      <c r="E514" s="10"/>
      <c r="H514" s="39"/>
      <c r="I514" s="39"/>
      <c r="J514" s="39"/>
    </row>
    <row r="515" spans="5:10" ht="12" customHeight="1" x14ac:dyDescent="0.2">
      <c r="E515" s="10"/>
      <c r="H515" s="39"/>
      <c r="I515" s="39"/>
      <c r="J515" s="39"/>
    </row>
    <row r="516" spans="5:10" ht="12" customHeight="1" x14ac:dyDescent="0.2">
      <c r="E516" s="10"/>
      <c r="H516" s="39"/>
      <c r="I516" s="39"/>
      <c r="J516" s="39"/>
    </row>
    <row r="517" spans="5:10" ht="12" customHeight="1" x14ac:dyDescent="0.2">
      <c r="E517" s="10"/>
      <c r="H517" s="39"/>
      <c r="I517" s="39"/>
      <c r="J517" s="39"/>
    </row>
    <row r="518" spans="5:10" ht="12" customHeight="1" x14ac:dyDescent="0.2">
      <c r="E518" s="10"/>
      <c r="H518" s="39"/>
      <c r="I518" s="39"/>
      <c r="J518" s="39"/>
    </row>
    <row r="519" spans="5:10" ht="12" customHeight="1" x14ac:dyDescent="0.2">
      <c r="E519" s="10"/>
      <c r="H519" s="39"/>
      <c r="I519" s="39"/>
      <c r="J519" s="39"/>
    </row>
    <row r="520" spans="5:10" ht="12" customHeight="1" x14ac:dyDescent="0.2">
      <c r="E520" s="10"/>
      <c r="H520" s="39"/>
      <c r="I520" s="39"/>
      <c r="J520" s="39"/>
    </row>
    <row r="521" spans="5:10" ht="12" customHeight="1" x14ac:dyDescent="0.2">
      <c r="E521" s="10"/>
      <c r="H521" s="39"/>
      <c r="I521" s="39"/>
      <c r="J521" s="39"/>
    </row>
    <row r="522" spans="5:10" ht="12" customHeight="1" x14ac:dyDescent="0.2">
      <c r="E522" s="10"/>
      <c r="H522" s="39"/>
      <c r="I522" s="39"/>
      <c r="J522" s="39"/>
    </row>
    <row r="523" spans="5:10" ht="12" customHeight="1" x14ac:dyDescent="0.2">
      <c r="E523" s="10"/>
      <c r="H523" s="39"/>
      <c r="I523" s="39"/>
      <c r="J523" s="39"/>
    </row>
    <row r="524" spans="5:10" ht="12" customHeight="1" x14ac:dyDescent="0.2">
      <c r="E524" s="10"/>
      <c r="H524" s="39"/>
      <c r="I524" s="39"/>
      <c r="J524" s="39"/>
    </row>
    <row r="525" spans="5:10" ht="12" customHeight="1" x14ac:dyDescent="0.2">
      <c r="E525" s="10"/>
      <c r="H525" s="39"/>
      <c r="I525" s="39"/>
      <c r="J525" s="39"/>
    </row>
    <row r="526" spans="5:10" ht="12" customHeight="1" x14ac:dyDescent="0.2">
      <c r="E526" s="10"/>
      <c r="H526" s="39"/>
      <c r="I526" s="39"/>
      <c r="J526" s="39"/>
    </row>
    <row r="527" spans="5:10" ht="12" customHeight="1" x14ac:dyDescent="0.2">
      <c r="E527" s="10"/>
      <c r="H527" s="39"/>
      <c r="I527" s="39"/>
      <c r="J527" s="39"/>
    </row>
    <row r="528" spans="5:10" ht="12" customHeight="1" x14ac:dyDescent="0.2">
      <c r="E528" s="10"/>
      <c r="H528" s="39"/>
      <c r="I528" s="39"/>
      <c r="J528" s="39"/>
    </row>
    <row r="529" spans="5:10" ht="12" customHeight="1" x14ac:dyDescent="0.2">
      <c r="E529" s="10"/>
      <c r="H529" s="39"/>
      <c r="I529" s="39"/>
      <c r="J529" s="39"/>
    </row>
    <row r="530" spans="5:10" ht="12" customHeight="1" x14ac:dyDescent="0.2">
      <c r="E530" s="10"/>
      <c r="H530" s="39"/>
      <c r="I530" s="39"/>
      <c r="J530" s="39"/>
    </row>
    <row r="531" spans="5:10" ht="12" customHeight="1" x14ac:dyDescent="0.2">
      <c r="E531" s="10"/>
      <c r="H531" s="39"/>
      <c r="I531" s="39"/>
      <c r="J531" s="39"/>
    </row>
    <row r="532" spans="5:10" ht="12" customHeight="1" x14ac:dyDescent="0.2">
      <c r="E532" s="10"/>
      <c r="H532" s="39"/>
      <c r="I532" s="39"/>
      <c r="J532" s="39"/>
    </row>
    <row r="533" spans="5:10" ht="12" customHeight="1" x14ac:dyDescent="0.2">
      <c r="E533" s="10"/>
      <c r="H533" s="39"/>
      <c r="I533" s="39"/>
      <c r="J533" s="39"/>
    </row>
    <row r="534" spans="5:10" ht="12" customHeight="1" x14ac:dyDescent="0.2">
      <c r="E534" s="10"/>
      <c r="H534" s="39"/>
      <c r="I534" s="39"/>
      <c r="J534" s="39"/>
    </row>
    <row r="535" spans="5:10" ht="12" customHeight="1" x14ac:dyDescent="0.2">
      <c r="E535" s="10"/>
      <c r="H535" s="39"/>
      <c r="I535" s="39"/>
      <c r="J535" s="39"/>
    </row>
    <row r="536" spans="5:10" ht="12" customHeight="1" x14ac:dyDescent="0.2">
      <c r="E536" s="10"/>
      <c r="H536" s="39"/>
      <c r="I536" s="39"/>
      <c r="J536" s="39"/>
    </row>
    <row r="537" spans="5:10" ht="12" customHeight="1" x14ac:dyDescent="0.2">
      <c r="E537" s="10"/>
      <c r="H537" s="39"/>
      <c r="I537" s="39"/>
      <c r="J537" s="39"/>
    </row>
    <row r="538" spans="5:10" ht="12" customHeight="1" x14ac:dyDescent="0.2">
      <c r="E538" s="10"/>
      <c r="H538" s="39"/>
      <c r="I538" s="39"/>
      <c r="J538" s="39"/>
    </row>
    <row r="539" spans="5:10" ht="12" customHeight="1" x14ac:dyDescent="0.2">
      <c r="E539" s="10"/>
      <c r="H539" s="39"/>
      <c r="I539" s="39"/>
      <c r="J539" s="39"/>
    </row>
    <row r="540" spans="5:10" ht="12" customHeight="1" x14ac:dyDescent="0.2">
      <c r="E540" s="10"/>
      <c r="H540" s="39"/>
      <c r="I540" s="39"/>
      <c r="J540" s="39"/>
    </row>
    <row r="541" spans="5:10" ht="12" customHeight="1" x14ac:dyDescent="0.2">
      <c r="E541" s="10"/>
      <c r="H541" s="39"/>
      <c r="I541" s="39"/>
      <c r="J541" s="39"/>
    </row>
    <row r="542" spans="5:10" ht="12" customHeight="1" x14ac:dyDescent="0.2">
      <c r="E542" s="10"/>
      <c r="H542" s="39"/>
      <c r="I542" s="39"/>
      <c r="J542" s="39"/>
    </row>
    <row r="543" spans="5:10" ht="12" customHeight="1" x14ac:dyDescent="0.2">
      <c r="E543" s="10"/>
      <c r="H543" s="39"/>
      <c r="I543" s="39"/>
      <c r="J543" s="39"/>
    </row>
    <row r="544" spans="5:10" ht="12" customHeight="1" x14ac:dyDescent="0.2">
      <c r="E544" s="10"/>
      <c r="H544" s="39"/>
      <c r="I544" s="39"/>
      <c r="J544" s="39"/>
    </row>
    <row r="545" spans="5:10" ht="12" customHeight="1" x14ac:dyDescent="0.2">
      <c r="E545" s="10"/>
      <c r="H545" s="39"/>
      <c r="I545" s="39"/>
      <c r="J545" s="39"/>
    </row>
    <row r="546" spans="5:10" ht="12" customHeight="1" x14ac:dyDescent="0.2">
      <c r="E546" s="10"/>
      <c r="H546" s="39"/>
      <c r="I546" s="39"/>
      <c r="J546" s="39"/>
    </row>
    <row r="547" spans="5:10" ht="12" customHeight="1" x14ac:dyDescent="0.2">
      <c r="E547" s="10"/>
      <c r="H547" s="39"/>
      <c r="I547" s="39"/>
      <c r="J547" s="39"/>
    </row>
    <row r="548" spans="5:10" ht="12" customHeight="1" x14ac:dyDescent="0.2">
      <c r="E548" s="10"/>
      <c r="H548" s="39"/>
      <c r="I548" s="39"/>
      <c r="J548" s="39"/>
    </row>
    <row r="549" spans="5:10" ht="12" customHeight="1" x14ac:dyDescent="0.2">
      <c r="E549" s="10"/>
      <c r="H549" s="39"/>
      <c r="I549" s="39"/>
      <c r="J549" s="39"/>
    </row>
    <row r="550" spans="5:10" ht="12" customHeight="1" x14ac:dyDescent="0.2">
      <c r="E550" s="10"/>
      <c r="H550" s="39"/>
      <c r="I550" s="39"/>
      <c r="J550" s="39"/>
    </row>
    <row r="551" spans="5:10" ht="12" customHeight="1" x14ac:dyDescent="0.2">
      <c r="E551" s="10"/>
      <c r="H551" s="39"/>
      <c r="I551" s="39"/>
      <c r="J551" s="39"/>
    </row>
    <row r="552" spans="5:10" ht="12" customHeight="1" x14ac:dyDescent="0.2">
      <c r="E552" s="10"/>
      <c r="H552" s="39"/>
      <c r="I552" s="39"/>
      <c r="J552" s="39"/>
    </row>
    <row r="553" spans="5:10" ht="12" customHeight="1" x14ac:dyDescent="0.2">
      <c r="E553" s="10"/>
      <c r="H553" s="39"/>
      <c r="I553" s="39"/>
      <c r="J553" s="39"/>
    </row>
    <row r="554" spans="5:10" ht="12" customHeight="1" x14ac:dyDescent="0.2">
      <c r="E554" s="10"/>
      <c r="H554" s="39"/>
      <c r="I554" s="39"/>
      <c r="J554" s="39"/>
    </row>
    <row r="555" spans="5:10" ht="12" customHeight="1" x14ac:dyDescent="0.2">
      <c r="E555" s="10"/>
      <c r="H555" s="39"/>
      <c r="I555" s="39"/>
      <c r="J555" s="39"/>
    </row>
    <row r="556" spans="5:10" ht="12" customHeight="1" x14ac:dyDescent="0.2">
      <c r="E556" s="10"/>
      <c r="H556" s="39"/>
      <c r="I556" s="39"/>
      <c r="J556" s="39"/>
    </row>
    <row r="557" spans="5:10" ht="12" customHeight="1" x14ac:dyDescent="0.2">
      <c r="E557" s="10"/>
      <c r="H557" s="39"/>
      <c r="I557" s="39"/>
      <c r="J557" s="39"/>
    </row>
    <row r="558" spans="5:10" ht="12" customHeight="1" x14ac:dyDescent="0.2">
      <c r="E558" s="10"/>
      <c r="H558" s="39"/>
      <c r="I558" s="39"/>
      <c r="J558" s="39"/>
    </row>
    <row r="559" spans="5:10" ht="12" customHeight="1" x14ac:dyDescent="0.2">
      <c r="E559" s="10"/>
      <c r="H559" s="39"/>
      <c r="I559" s="39"/>
      <c r="J559" s="39"/>
    </row>
    <row r="560" spans="5:10" ht="12" customHeight="1" x14ac:dyDescent="0.2">
      <c r="E560" s="10"/>
      <c r="H560" s="39"/>
      <c r="I560" s="39"/>
      <c r="J560" s="39"/>
    </row>
    <row r="561" spans="5:10" ht="12" customHeight="1" x14ac:dyDescent="0.2">
      <c r="E561" s="10"/>
      <c r="H561" s="39"/>
      <c r="I561" s="39"/>
      <c r="J561" s="39"/>
    </row>
    <row r="562" spans="5:10" ht="12" customHeight="1" x14ac:dyDescent="0.2">
      <c r="E562" s="10"/>
      <c r="H562" s="39"/>
      <c r="I562" s="39"/>
      <c r="J562" s="39"/>
    </row>
    <row r="563" spans="5:10" ht="12" customHeight="1" x14ac:dyDescent="0.2">
      <c r="E563" s="10"/>
      <c r="H563" s="39"/>
      <c r="I563" s="39"/>
      <c r="J563" s="39"/>
    </row>
    <row r="564" spans="5:10" ht="12" customHeight="1" x14ac:dyDescent="0.2">
      <c r="E564" s="10"/>
      <c r="H564" s="39"/>
      <c r="I564" s="39"/>
      <c r="J564" s="39"/>
    </row>
    <row r="565" spans="5:10" ht="12" customHeight="1" x14ac:dyDescent="0.2">
      <c r="E565" s="10"/>
      <c r="H565" s="39"/>
      <c r="I565" s="39"/>
      <c r="J565" s="39"/>
    </row>
    <row r="566" spans="5:10" ht="12" customHeight="1" x14ac:dyDescent="0.2">
      <c r="E566" s="10"/>
      <c r="H566" s="39"/>
      <c r="I566" s="39"/>
      <c r="J566" s="39"/>
    </row>
    <row r="567" spans="5:10" ht="12" customHeight="1" x14ac:dyDescent="0.2">
      <c r="E567" s="10"/>
      <c r="H567" s="39"/>
      <c r="I567" s="39"/>
      <c r="J567" s="39"/>
    </row>
    <row r="568" spans="5:10" ht="12" customHeight="1" x14ac:dyDescent="0.2">
      <c r="E568" s="10"/>
      <c r="H568" s="39"/>
      <c r="I568" s="39"/>
      <c r="J568" s="39"/>
    </row>
    <row r="569" spans="5:10" ht="12" customHeight="1" x14ac:dyDescent="0.2">
      <c r="E569" s="10"/>
      <c r="H569" s="39"/>
      <c r="I569" s="39"/>
      <c r="J569" s="39"/>
    </row>
    <row r="570" spans="5:10" ht="12" customHeight="1" x14ac:dyDescent="0.2">
      <c r="E570" s="10"/>
      <c r="H570" s="39"/>
      <c r="I570" s="39"/>
      <c r="J570" s="39"/>
    </row>
    <row r="571" spans="5:10" ht="12" customHeight="1" x14ac:dyDescent="0.2">
      <c r="E571" s="10"/>
      <c r="H571" s="39"/>
      <c r="I571" s="39"/>
      <c r="J571" s="39"/>
    </row>
    <row r="572" spans="5:10" ht="12" customHeight="1" x14ac:dyDescent="0.2">
      <c r="E572" s="10"/>
      <c r="H572" s="39"/>
      <c r="I572" s="39"/>
      <c r="J572" s="39"/>
    </row>
    <row r="573" spans="5:10" ht="12" customHeight="1" x14ac:dyDescent="0.2">
      <c r="E573" s="10"/>
      <c r="H573" s="39"/>
      <c r="I573" s="39"/>
      <c r="J573" s="39"/>
    </row>
    <row r="574" spans="5:10" ht="12" customHeight="1" x14ac:dyDescent="0.2">
      <c r="E574" s="10"/>
      <c r="H574" s="39"/>
      <c r="I574" s="39"/>
      <c r="J574" s="39"/>
    </row>
    <row r="575" spans="5:10" ht="12" customHeight="1" x14ac:dyDescent="0.2">
      <c r="E575" s="10"/>
      <c r="H575" s="39"/>
      <c r="I575" s="39"/>
      <c r="J575" s="39"/>
    </row>
    <row r="576" spans="5:10" ht="12" customHeight="1" x14ac:dyDescent="0.2">
      <c r="E576" s="10"/>
      <c r="H576" s="39"/>
      <c r="I576" s="39"/>
      <c r="J576" s="39"/>
    </row>
    <row r="577" spans="5:10" ht="12" customHeight="1" x14ac:dyDescent="0.2">
      <c r="E577" s="10"/>
      <c r="H577" s="39"/>
      <c r="I577" s="39"/>
      <c r="J577" s="39"/>
    </row>
    <row r="578" spans="5:10" ht="12" customHeight="1" x14ac:dyDescent="0.2">
      <c r="E578" s="10"/>
      <c r="H578" s="39"/>
      <c r="I578" s="39"/>
      <c r="J578" s="39"/>
    </row>
    <row r="579" spans="5:10" ht="12" customHeight="1" x14ac:dyDescent="0.2">
      <c r="E579" s="10"/>
      <c r="H579" s="39"/>
      <c r="I579" s="39"/>
      <c r="J579" s="39"/>
    </row>
    <row r="580" spans="5:10" ht="12" customHeight="1" x14ac:dyDescent="0.2">
      <c r="E580" s="10"/>
      <c r="H580" s="39"/>
      <c r="I580" s="39"/>
      <c r="J580" s="39"/>
    </row>
    <row r="581" spans="5:10" ht="12" customHeight="1" x14ac:dyDescent="0.2">
      <c r="E581" s="10"/>
      <c r="H581" s="39"/>
      <c r="I581" s="39"/>
      <c r="J581" s="39"/>
    </row>
    <row r="582" spans="5:10" ht="12" customHeight="1" x14ac:dyDescent="0.2">
      <c r="E582" s="10"/>
      <c r="H582" s="39"/>
      <c r="I582" s="39"/>
      <c r="J582" s="39"/>
    </row>
    <row r="583" spans="5:10" ht="12" customHeight="1" x14ac:dyDescent="0.2">
      <c r="E583" s="10"/>
      <c r="H583" s="39"/>
      <c r="I583" s="39"/>
      <c r="J583" s="39"/>
    </row>
    <row r="584" spans="5:10" ht="12" customHeight="1" x14ac:dyDescent="0.2">
      <c r="E584" s="10"/>
      <c r="H584" s="39"/>
      <c r="I584" s="39"/>
      <c r="J584" s="39"/>
    </row>
    <row r="585" spans="5:10" ht="12" customHeight="1" x14ac:dyDescent="0.2">
      <c r="E585" s="10"/>
      <c r="H585" s="39"/>
      <c r="I585" s="39"/>
      <c r="J585" s="39"/>
    </row>
    <row r="586" spans="5:10" ht="12" customHeight="1" x14ac:dyDescent="0.2">
      <c r="E586" s="10"/>
      <c r="H586" s="39"/>
      <c r="I586" s="39"/>
      <c r="J586" s="39"/>
    </row>
    <row r="587" spans="5:10" ht="12" customHeight="1" x14ac:dyDescent="0.2">
      <c r="E587" s="10"/>
      <c r="H587" s="39"/>
      <c r="I587" s="39"/>
      <c r="J587" s="39"/>
    </row>
    <row r="588" spans="5:10" ht="12" customHeight="1" x14ac:dyDescent="0.2">
      <c r="E588" s="10"/>
      <c r="H588" s="39"/>
      <c r="I588" s="39"/>
      <c r="J588" s="39"/>
    </row>
    <row r="589" spans="5:10" ht="12" customHeight="1" x14ac:dyDescent="0.2">
      <c r="E589" s="10"/>
      <c r="H589" s="39"/>
      <c r="I589" s="39"/>
      <c r="J589" s="39"/>
    </row>
    <row r="590" spans="5:10" ht="12" customHeight="1" x14ac:dyDescent="0.2">
      <c r="E590" s="10"/>
      <c r="H590" s="39"/>
      <c r="I590" s="39"/>
      <c r="J590" s="39"/>
    </row>
    <row r="591" spans="5:10" ht="12" customHeight="1" x14ac:dyDescent="0.2">
      <c r="E591" s="10"/>
      <c r="H591" s="39"/>
      <c r="I591" s="39"/>
      <c r="J591" s="39"/>
    </row>
    <row r="592" spans="5:10" ht="12" customHeight="1" x14ac:dyDescent="0.2">
      <c r="E592" s="10"/>
      <c r="H592" s="39"/>
      <c r="I592" s="39"/>
      <c r="J592" s="39"/>
    </row>
    <row r="593" spans="5:10" ht="12" customHeight="1" x14ac:dyDescent="0.2">
      <c r="E593" s="10"/>
      <c r="H593" s="39"/>
      <c r="I593" s="39"/>
      <c r="J593" s="39"/>
    </row>
    <row r="594" spans="5:10" ht="12" customHeight="1" x14ac:dyDescent="0.2">
      <c r="E594" s="10"/>
      <c r="H594" s="39"/>
      <c r="I594" s="39"/>
      <c r="J594" s="39"/>
    </row>
    <row r="595" spans="5:10" ht="12" customHeight="1" x14ac:dyDescent="0.2">
      <c r="E595" s="10"/>
      <c r="H595" s="39"/>
      <c r="I595" s="39"/>
      <c r="J595" s="39"/>
    </row>
    <row r="596" spans="5:10" ht="12" customHeight="1" x14ac:dyDescent="0.2">
      <c r="E596" s="10"/>
      <c r="H596" s="39"/>
      <c r="I596" s="39"/>
      <c r="J596" s="39"/>
    </row>
    <row r="597" spans="5:10" ht="12" customHeight="1" x14ac:dyDescent="0.2">
      <c r="E597" s="10"/>
      <c r="H597" s="39"/>
      <c r="I597" s="39"/>
      <c r="J597" s="39"/>
    </row>
    <row r="598" spans="5:10" ht="12" customHeight="1" x14ac:dyDescent="0.2">
      <c r="E598" s="10"/>
      <c r="H598" s="39"/>
      <c r="I598" s="39"/>
      <c r="J598" s="39"/>
    </row>
    <row r="599" spans="5:10" ht="12" customHeight="1" x14ac:dyDescent="0.2">
      <c r="E599" s="10"/>
      <c r="H599" s="39"/>
      <c r="I599" s="39"/>
      <c r="J599" s="39"/>
    </row>
    <row r="600" spans="5:10" ht="12" customHeight="1" x14ac:dyDescent="0.2">
      <c r="E600" s="10"/>
      <c r="H600" s="39"/>
      <c r="I600" s="39"/>
      <c r="J600" s="39"/>
    </row>
    <row r="601" spans="5:10" ht="12" customHeight="1" x14ac:dyDescent="0.2">
      <c r="E601" s="10"/>
      <c r="H601" s="39"/>
      <c r="I601" s="39"/>
      <c r="J601" s="39"/>
    </row>
    <row r="602" spans="5:10" ht="12" customHeight="1" x14ac:dyDescent="0.2">
      <c r="E602" s="10"/>
      <c r="H602" s="39"/>
      <c r="I602" s="39"/>
      <c r="J602" s="39"/>
    </row>
    <row r="603" spans="5:10" ht="12" customHeight="1" x14ac:dyDescent="0.2">
      <c r="E603" s="10"/>
      <c r="H603" s="39"/>
      <c r="I603" s="39"/>
      <c r="J603" s="39"/>
    </row>
    <row r="604" spans="5:10" ht="12" customHeight="1" x14ac:dyDescent="0.2">
      <c r="E604" s="10"/>
      <c r="H604" s="39"/>
      <c r="I604" s="39"/>
      <c r="J604" s="39"/>
    </row>
    <row r="605" spans="5:10" ht="12" customHeight="1" x14ac:dyDescent="0.2">
      <c r="E605" s="10"/>
      <c r="H605" s="39"/>
      <c r="I605" s="39"/>
      <c r="J605" s="39"/>
    </row>
    <row r="606" spans="5:10" ht="12" customHeight="1" x14ac:dyDescent="0.2">
      <c r="E606" s="10"/>
      <c r="H606" s="39"/>
      <c r="I606" s="39"/>
      <c r="J606" s="39"/>
    </row>
    <row r="607" spans="5:10" ht="12" customHeight="1" x14ac:dyDescent="0.2">
      <c r="E607" s="10"/>
      <c r="H607" s="39"/>
      <c r="I607" s="39"/>
      <c r="J607" s="39"/>
    </row>
    <row r="608" spans="5:10" ht="12" customHeight="1" x14ac:dyDescent="0.2">
      <c r="E608" s="10"/>
      <c r="H608" s="39"/>
      <c r="I608" s="39"/>
      <c r="J608" s="39"/>
    </row>
    <row r="609" spans="5:10" ht="12" customHeight="1" x14ac:dyDescent="0.2">
      <c r="E609" s="10"/>
      <c r="H609" s="39"/>
      <c r="I609" s="39"/>
      <c r="J609" s="39"/>
    </row>
    <row r="610" spans="5:10" ht="12" customHeight="1" x14ac:dyDescent="0.2">
      <c r="E610" s="10"/>
      <c r="H610" s="39"/>
      <c r="I610" s="39"/>
      <c r="J610" s="39"/>
    </row>
    <row r="611" spans="5:10" ht="12" customHeight="1" x14ac:dyDescent="0.2">
      <c r="E611" s="10"/>
      <c r="H611" s="39"/>
      <c r="I611" s="39"/>
      <c r="J611" s="39"/>
    </row>
    <row r="612" spans="5:10" ht="12" customHeight="1" x14ac:dyDescent="0.2">
      <c r="E612" s="10"/>
      <c r="H612" s="39"/>
      <c r="I612" s="39"/>
      <c r="J612" s="39"/>
    </row>
    <row r="613" spans="5:10" ht="12" customHeight="1" x14ac:dyDescent="0.2">
      <c r="E613" s="10"/>
      <c r="H613" s="39"/>
      <c r="I613" s="39"/>
      <c r="J613" s="39"/>
    </row>
    <row r="614" spans="5:10" ht="12" customHeight="1" x14ac:dyDescent="0.2">
      <c r="E614" s="10"/>
      <c r="H614" s="39"/>
      <c r="I614" s="39"/>
      <c r="J614" s="39"/>
    </row>
    <row r="615" spans="5:10" ht="12" customHeight="1" x14ac:dyDescent="0.2">
      <c r="E615" s="10"/>
      <c r="H615" s="39"/>
      <c r="I615" s="39"/>
      <c r="J615" s="39"/>
    </row>
    <row r="616" spans="5:10" ht="12" customHeight="1" x14ac:dyDescent="0.2">
      <c r="E616" s="10"/>
      <c r="H616" s="39"/>
      <c r="I616" s="39"/>
      <c r="J616" s="39"/>
    </row>
    <row r="617" spans="5:10" ht="12" customHeight="1" x14ac:dyDescent="0.2">
      <c r="E617" s="10"/>
      <c r="H617" s="39"/>
      <c r="I617" s="39"/>
      <c r="J617" s="39"/>
    </row>
    <row r="618" spans="5:10" ht="12" customHeight="1" x14ac:dyDescent="0.2">
      <c r="E618" s="10"/>
      <c r="H618" s="39"/>
      <c r="I618" s="39"/>
      <c r="J618" s="39"/>
    </row>
    <row r="619" spans="5:10" ht="12" customHeight="1" x14ac:dyDescent="0.2">
      <c r="E619" s="10"/>
      <c r="H619" s="39"/>
      <c r="I619" s="39"/>
      <c r="J619" s="39"/>
    </row>
    <row r="620" spans="5:10" ht="12" customHeight="1" x14ac:dyDescent="0.2">
      <c r="E620" s="10"/>
      <c r="H620" s="39"/>
      <c r="I620" s="39"/>
      <c r="J620" s="39"/>
    </row>
    <row r="621" spans="5:10" ht="12" customHeight="1" x14ac:dyDescent="0.2">
      <c r="E621" s="10"/>
      <c r="H621" s="39"/>
      <c r="I621" s="39"/>
      <c r="J621" s="39"/>
    </row>
    <row r="622" spans="5:10" ht="12" customHeight="1" x14ac:dyDescent="0.2">
      <c r="E622" s="10"/>
      <c r="H622" s="39"/>
      <c r="I622" s="39"/>
      <c r="J622" s="39"/>
    </row>
    <row r="623" spans="5:10" ht="12" customHeight="1" x14ac:dyDescent="0.2">
      <c r="E623" s="10"/>
      <c r="H623" s="39"/>
      <c r="I623" s="39"/>
      <c r="J623" s="39"/>
    </row>
    <row r="624" spans="5:10" ht="12" customHeight="1" x14ac:dyDescent="0.2">
      <c r="E624" s="10"/>
      <c r="H624" s="39"/>
      <c r="I624" s="39"/>
      <c r="J624" s="39"/>
    </row>
    <row r="625" spans="5:10" ht="12" customHeight="1" x14ac:dyDescent="0.2">
      <c r="E625" s="10"/>
      <c r="H625" s="39"/>
      <c r="I625" s="39"/>
      <c r="J625" s="39"/>
    </row>
    <row r="626" spans="5:10" ht="12" customHeight="1" x14ac:dyDescent="0.2">
      <c r="E626" s="10"/>
      <c r="H626" s="39"/>
      <c r="I626" s="39"/>
      <c r="J626" s="39"/>
    </row>
    <row r="627" spans="5:10" ht="12" customHeight="1" x14ac:dyDescent="0.2">
      <c r="E627" s="10"/>
      <c r="H627" s="39"/>
      <c r="I627" s="39"/>
      <c r="J627" s="39"/>
    </row>
    <row r="628" spans="5:10" ht="12" customHeight="1" x14ac:dyDescent="0.2">
      <c r="E628" s="10"/>
      <c r="H628" s="39"/>
      <c r="I628" s="39"/>
      <c r="J628" s="39"/>
    </row>
    <row r="629" spans="5:10" ht="12" customHeight="1" x14ac:dyDescent="0.2">
      <c r="E629" s="10"/>
      <c r="H629" s="39"/>
      <c r="I629" s="39"/>
      <c r="J629" s="39"/>
    </row>
    <row r="630" spans="5:10" ht="12" customHeight="1" x14ac:dyDescent="0.2">
      <c r="E630" s="10"/>
      <c r="H630" s="39"/>
      <c r="I630" s="39"/>
      <c r="J630" s="39"/>
    </row>
    <row r="631" spans="5:10" ht="12" customHeight="1" x14ac:dyDescent="0.2">
      <c r="E631" s="10"/>
      <c r="H631" s="39"/>
      <c r="I631" s="39"/>
      <c r="J631" s="39"/>
    </row>
    <row r="632" spans="5:10" ht="12" customHeight="1" x14ac:dyDescent="0.2">
      <c r="E632" s="10"/>
      <c r="H632" s="39"/>
      <c r="I632" s="39"/>
      <c r="J632" s="39"/>
    </row>
    <row r="633" spans="5:10" ht="12" customHeight="1" x14ac:dyDescent="0.2">
      <c r="E633" s="10"/>
      <c r="H633" s="39"/>
      <c r="I633" s="39"/>
      <c r="J633" s="39"/>
    </row>
    <row r="634" spans="5:10" ht="12" customHeight="1" x14ac:dyDescent="0.2">
      <c r="E634" s="10"/>
      <c r="H634" s="39"/>
      <c r="I634" s="39"/>
      <c r="J634" s="39"/>
    </row>
    <row r="635" spans="5:10" ht="12" customHeight="1" x14ac:dyDescent="0.2">
      <c r="E635" s="10"/>
      <c r="H635" s="39"/>
      <c r="I635" s="39"/>
      <c r="J635" s="39"/>
    </row>
    <row r="636" spans="5:10" ht="12" customHeight="1" x14ac:dyDescent="0.2">
      <c r="E636" s="10"/>
      <c r="H636" s="39"/>
      <c r="I636" s="39"/>
      <c r="J636" s="39"/>
    </row>
    <row r="637" spans="5:10" ht="12" customHeight="1" x14ac:dyDescent="0.2">
      <c r="E637" s="10"/>
      <c r="H637" s="39"/>
      <c r="I637" s="39"/>
      <c r="J637" s="39"/>
    </row>
    <row r="638" spans="5:10" ht="12" customHeight="1" x14ac:dyDescent="0.2">
      <c r="E638" s="10"/>
      <c r="H638" s="39"/>
      <c r="I638" s="39"/>
      <c r="J638" s="39"/>
    </row>
    <row r="639" spans="5:10" ht="12" customHeight="1" x14ac:dyDescent="0.2">
      <c r="E639" s="10"/>
      <c r="H639" s="39"/>
      <c r="I639" s="39"/>
      <c r="J639" s="39"/>
    </row>
    <row r="640" spans="5:10" ht="12" customHeight="1" x14ac:dyDescent="0.2">
      <c r="E640" s="10"/>
      <c r="H640" s="39"/>
      <c r="I640" s="39"/>
      <c r="J640" s="39"/>
    </row>
    <row r="641" spans="5:10" ht="12" customHeight="1" x14ac:dyDescent="0.2">
      <c r="E641" s="10"/>
      <c r="H641" s="39"/>
      <c r="I641" s="39"/>
      <c r="J641" s="39"/>
    </row>
    <row r="642" spans="5:10" ht="12" customHeight="1" x14ac:dyDescent="0.2">
      <c r="E642" s="10"/>
      <c r="H642" s="39"/>
      <c r="I642" s="39"/>
      <c r="J642" s="39"/>
    </row>
    <row r="643" spans="5:10" ht="12" customHeight="1" x14ac:dyDescent="0.2">
      <c r="E643" s="10"/>
      <c r="H643" s="39"/>
      <c r="I643" s="39"/>
      <c r="J643" s="39"/>
    </row>
    <row r="644" spans="5:10" ht="12" customHeight="1" x14ac:dyDescent="0.2">
      <c r="E644" s="10"/>
      <c r="H644" s="39"/>
      <c r="I644" s="39"/>
      <c r="J644" s="39"/>
    </row>
    <row r="645" spans="5:10" ht="12" customHeight="1" x14ac:dyDescent="0.2">
      <c r="E645" s="10"/>
      <c r="H645" s="39"/>
      <c r="I645" s="39"/>
      <c r="J645" s="39"/>
    </row>
    <row r="646" spans="5:10" ht="12" customHeight="1" x14ac:dyDescent="0.2">
      <c r="E646" s="10"/>
      <c r="H646" s="39"/>
      <c r="I646" s="39"/>
      <c r="J646" s="39"/>
    </row>
    <row r="647" spans="5:10" ht="12" customHeight="1" x14ac:dyDescent="0.2">
      <c r="E647" s="10"/>
      <c r="H647" s="39"/>
      <c r="I647" s="39"/>
      <c r="J647" s="39"/>
    </row>
    <row r="648" spans="5:10" ht="12" customHeight="1" x14ac:dyDescent="0.2">
      <c r="E648" s="10"/>
      <c r="H648" s="39"/>
      <c r="I648" s="39"/>
      <c r="J648" s="39"/>
    </row>
    <row r="649" spans="5:10" ht="12" customHeight="1" x14ac:dyDescent="0.2">
      <c r="E649" s="10"/>
      <c r="H649" s="39"/>
      <c r="I649" s="39"/>
      <c r="J649" s="39"/>
    </row>
    <row r="650" spans="5:10" ht="12" customHeight="1" x14ac:dyDescent="0.2">
      <c r="E650" s="10"/>
      <c r="H650" s="39"/>
      <c r="I650" s="39"/>
      <c r="J650" s="39"/>
    </row>
    <row r="651" spans="5:10" ht="12" customHeight="1" x14ac:dyDescent="0.2">
      <c r="E651" s="10"/>
      <c r="H651" s="39"/>
      <c r="I651" s="39"/>
      <c r="J651" s="39"/>
    </row>
    <row r="652" spans="5:10" ht="12" customHeight="1" x14ac:dyDescent="0.2">
      <c r="E652" s="10"/>
      <c r="H652" s="39"/>
      <c r="I652" s="39"/>
      <c r="J652" s="39"/>
    </row>
    <row r="653" spans="5:10" ht="12" customHeight="1" x14ac:dyDescent="0.2">
      <c r="E653" s="10"/>
      <c r="H653" s="39"/>
      <c r="I653" s="39"/>
      <c r="J653" s="39"/>
    </row>
    <row r="654" spans="5:10" ht="12" customHeight="1" x14ac:dyDescent="0.2">
      <c r="E654" s="10"/>
      <c r="H654" s="39"/>
      <c r="I654" s="39"/>
      <c r="J654" s="39"/>
    </row>
    <row r="655" spans="5:10" ht="12" customHeight="1" x14ac:dyDescent="0.2">
      <c r="E655" s="10"/>
      <c r="H655" s="39"/>
      <c r="I655" s="39"/>
      <c r="J655" s="39"/>
    </row>
    <row r="656" spans="5:10" ht="12" customHeight="1" x14ac:dyDescent="0.2">
      <c r="E656" s="10"/>
      <c r="H656" s="39"/>
      <c r="I656" s="39"/>
      <c r="J656" s="39"/>
    </row>
    <row r="657" spans="5:10" ht="12" customHeight="1" x14ac:dyDescent="0.2">
      <c r="E657" s="10"/>
      <c r="H657" s="39"/>
      <c r="I657" s="39"/>
      <c r="J657" s="39"/>
    </row>
    <row r="658" spans="5:10" ht="12" customHeight="1" x14ac:dyDescent="0.2">
      <c r="E658" s="10"/>
      <c r="H658" s="39"/>
      <c r="I658" s="39"/>
      <c r="J658" s="39"/>
    </row>
    <row r="659" spans="5:10" ht="12" customHeight="1" x14ac:dyDescent="0.2">
      <c r="E659" s="10"/>
      <c r="H659" s="39"/>
      <c r="I659" s="39"/>
      <c r="J659" s="39"/>
    </row>
    <row r="660" spans="5:10" ht="12" customHeight="1" x14ac:dyDescent="0.2">
      <c r="E660" s="10"/>
      <c r="H660" s="39"/>
      <c r="I660" s="39"/>
      <c r="J660" s="39"/>
    </row>
    <row r="661" spans="5:10" ht="12" customHeight="1" x14ac:dyDescent="0.2">
      <c r="E661" s="10"/>
      <c r="H661" s="39"/>
      <c r="I661" s="39"/>
      <c r="J661" s="39"/>
    </row>
    <row r="662" spans="5:10" ht="12" customHeight="1" x14ac:dyDescent="0.2">
      <c r="E662" s="10"/>
      <c r="H662" s="39"/>
      <c r="I662" s="39"/>
      <c r="J662" s="39"/>
    </row>
    <row r="663" spans="5:10" ht="12" customHeight="1" x14ac:dyDescent="0.2">
      <c r="E663" s="10"/>
      <c r="H663" s="39"/>
      <c r="I663" s="39"/>
      <c r="J663" s="39"/>
    </row>
    <row r="664" spans="5:10" ht="12" customHeight="1" x14ac:dyDescent="0.2">
      <c r="E664" s="10"/>
      <c r="H664" s="39"/>
      <c r="I664" s="39"/>
      <c r="J664" s="39"/>
    </row>
    <row r="665" spans="5:10" ht="12" customHeight="1" x14ac:dyDescent="0.2">
      <c r="E665" s="10"/>
      <c r="H665" s="39"/>
      <c r="I665" s="39"/>
      <c r="J665" s="39"/>
    </row>
    <row r="666" spans="5:10" ht="12" customHeight="1" x14ac:dyDescent="0.2">
      <c r="E666" s="10"/>
      <c r="H666" s="39"/>
      <c r="I666" s="39"/>
      <c r="J666" s="39"/>
    </row>
    <row r="667" spans="5:10" ht="12" customHeight="1" x14ac:dyDescent="0.2">
      <c r="E667" s="10"/>
      <c r="H667" s="39"/>
      <c r="I667" s="39"/>
      <c r="J667" s="39"/>
    </row>
    <row r="668" spans="5:10" ht="12" customHeight="1" x14ac:dyDescent="0.2">
      <c r="E668" s="10"/>
      <c r="H668" s="39"/>
      <c r="I668" s="39"/>
      <c r="J668" s="39"/>
    </row>
    <row r="669" spans="5:10" ht="12" customHeight="1" x14ac:dyDescent="0.2">
      <c r="E669" s="10"/>
      <c r="H669" s="39"/>
      <c r="I669" s="39"/>
      <c r="J669" s="39"/>
    </row>
    <row r="670" spans="5:10" ht="12" customHeight="1" x14ac:dyDescent="0.2">
      <c r="E670" s="10"/>
      <c r="H670" s="39"/>
      <c r="I670" s="39"/>
      <c r="J670" s="39"/>
    </row>
    <row r="671" spans="5:10" ht="12" customHeight="1" x14ac:dyDescent="0.2">
      <c r="E671" s="10"/>
      <c r="H671" s="39"/>
      <c r="I671" s="39"/>
      <c r="J671" s="39"/>
    </row>
    <row r="672" spans="5:10" ht="12" customHeight="1" x14ac:dyDescent="0.2">
      <c r="E672" s="10"/>
      <c r="H672" s="39"/>
      <c r="I672" s="39"/>
      <c r="J672" s="39"/>
    </row>
    <row r="673" spans="5:10" ht="12" customHeight="1" x14ac:dyDescent="0.2">
      <c r="E673" s="10"/>
      <c r="H673" s="39"/>
      <c r="I673" s="39"/>
      <c r="J673" s="39"/>
    </row>
    <row r="674" spans="5:10" ht="12" customHeight="1" x14ac:dyDescent="0.2">
      <c r="E674" s="10"/>
      <c r="H674" s="39"/>
      <c r="I674" s="39"/>
      <c r="J674" s="39"/>
    </row>
    <row r="675" spans="5:10" ht="12" customHeight="1" x14ac:dyDescent="0.2">
      <c r="E675" s="10"/>
      <c r="H675" s="39"/>
      <c r="I675" s="39"/>
      <c r="J675" s="39"/>
    </row>
    <row r="676" spans="5:10" ht="12" customHeight="1" x14ac:dyDescent="0.2">
      <c r="E676" s="10"/>
      <c r="H676" s="39"/>
      <c r="I676" s="39"/>
      <c r="J676" s="39"/>
    </row>
    <row r="677" spans="5:10" ht="12" customHeight="1" x14ac:dyDescent="0.2">
      <c r="E677" s="10"/>
      <c r="H677" s="39"/>
      <c r="I677" s="39"/>
      <c r="J677" s="39"/>
    </row>
    <row r="678" spans="5:10" ht="12" customHeight="1" x14ac:dyDescent="0.2">
      <c r="E678" s="10"/>
      <c r="H678" s="39"/>
      <c r="I678" s="39"/>
      <c r="J678" s="39"/>
    </row>
    <row r="679" spans="5:10" ht="12" customHeight="1" x14ac:dyDescent="0.2">
      <c r="E679" s="10"/>
      <c r="H679" s="39"/>
      <c r="I679" s="39"/>
      <c r="J679" s="39"/>
    </row>
    <row r="680" spans="5:10" ht="12" customHeight="1" x14ac:dyDescent="0.2">
      <c r="E680" s="10"/>
      <c r="H680" s="39"/>
      <c r="I680" s="39"/>
      <c r="J680" s="39"/>
    </row>
    <row r="681" spans="5:10" ht="12" customHeight="1" x14ac:dyDescent="0.2">
      <c r="E681" s="10"/>
      <c r="H681" s="39"/>
      <c r="I681" s="39"/>
      <c r="J681" s="39"/>
    </row>
    <row r="682" spans="5:10" ht="12" customHeight="1" x14ac:dyDescent="0.2">
      <c r="E682" s="10"/>
      <c r="H682" s="39"/>
      <c r="I682" s="39"/>
      <c r="J682" s="39"/>
    </row>
    <row r="683" spans="5:10" ht="12" customHeight="1" x14ac:dyDescent="0.2">
      <c r="E683" s="10"/>
      <c r="H683" s="39"/>
      <c r="I683" s="39"/>
      <c r="J683" s="39"/>
    </row>
    <row r="684" spans="5:10" ht="12" customHeight="1" x14ac:dyDescent="0.2">
      <c r="E684" s="10"/>
      <c r="H684" s="39"/>
      <c r="I684" s="39"/>
      <c r="J684" s="39"/>
    </row>
    <row r="685" spans="5:10" ht="12" customHeight="1" x14ac:dyDescent="0.2">
      <c r="E685" s="10"/>
      <c r="H685" s="39"/>
      <c r="I685" s="39"/>
      <c r="J685" s="39"/>
    </row>
    <row r="686" spans="5:10" ht="12" customHeight="1" x14ac:dyDescent="0.2">
      <c r="E686" s="10"/>
      <c r="H686" s="39"/>
      <c r="I686" s="39"/>
      <c r="J686" s="39"/>
    </row>
    <row r="687" spans="5:10" ht="12" customHeight="1" x14ac:dyDescent="0.2">
      <c r="E687" s="10"/>
      <c r="H687" s="39"/>
      <c r="I687" s="39"/>
      <c r="J687" s="39"/>
    </row>
    <row r="688" spans="5:10" ht="12" customHeight="1" x14ac:dyDescent="0.2">
      <c r="E688" s="10"/>
      <c r="H688" s="39"/>
      <c r="I688" s="39"/>
      <c r="J688" s="39"/>
    </row>
    <row r="689" spans="5:10" ht="12" customHeight="1" x14ac:dyDescent="0.2">
      <c r="E689" s="10"/>
      <c r="H689" s="39"/>
      <c r="I689" s="39"/>
      <c r="J689" s="39"/>
    </row>
    <row r="690" spans="5:10" ht="12" customHeight="1" x14ac:dyDescent="0.2">
      <c r="E690" s="10"/>
      <c r="H690" s="39"/>
      <c r="I690" s="39"/>
      <c r="J690" s="39"/>
    </row>
    <row r="691" spans="5:10" ht="12" customHeight="1" x14ac:dyDescent="0.2">
      <c r="E691" s="10"/>
      <c r="H691" s="39"/>
      <c r="I691" s="39"/>
      <c r="J691" s="39"/>
    </row>
    <row r="692" spans="5:10" ht="12" customHeight="1" x14ac:dyDescent="0.2">
      <c r="E692" s="10"/>
      <c r="H692" s="39"/>
      <c r="I692" s="39"/>
      <c r="J692" s="39"/>
    </row>
    <row r="693" spans="5:10" ht="12" customHeight="1" x14ac:dyDescent="0.2">
      <c r="E693" s="10"/>
      <c r="H693" s="39"/>
      <c r="I693" s="39"/>
      <c r="J693" s="39"/>
    </row>
    <row r="694" spans="5:10" ht="12" customHeight="1" x14ac:dyDescent="0.2">
      <c r="E694" s="10"/>
      <c r="H694" s="39"/>
      <c r="I694" s="39"/>
      <c r="J694" s="39"/>
    </row>
    <row r="695" spans="5:10" ht="12" customHeight="1" x14ac:dyDescent="0.2">
      <c r="E695" s="10"/>
      <c r="H695" s="39"/>
      <c r="I695" s="39"/>
      <c r="J695" s="39"/>
    </row>
    <row r="696" spans="5:10" ht="12" customHeight="1" x14ac:dyDescent="0.2">
      <c r="E696" s="10"/>
      <c r="H696" s="39"/>
      <c r="I696" s="39"/>
      <c r="J696" s="39"/>
    </row>
    <row r="697" spans="5:10" ht="12" customHeight="1" x14ac:dyDescent="0.2">
      <c r="E697" s="10"/>
      <c r="H697" s="39"/>
      <c r="I697" s="39"/>
      <c r="J697" s="39"/>
    </row>
    <row r="698" spans="5:10" ht="12" customHeight="1" x14ac:dyDescent="0.2">
      <c r="E698" s="10"/>
      <c r="H698" s="39"/>
      <c r="I698" s="39"/>
      <c r="J698" s="39"/>
    </row>
    <row r="699" spans="5:10" ht="12" customHeight="1" x14ac:dyDescent="0.2">
      <c r="E699" s="10"/>
      <c r="H699" s="39"/>
      <c r="I699" s="39"/>
      <c r="J699" s="39"/>
    </row>
    <row r="700" spans="5:10" ht="12" customHeight="1" x14ac:dyDescent="0.2">
      <c r="E700" s="10"/>
      <c r="H700" s="39"/>
      <c r="I700" s="39"/>
      <c r="J700" s="39"/>
    </row>
    <row r="701" spans="5:10" ht="12" customHeight="1" x14ac:dyDescent="0.2">
      <c r="E701" s="10"/>
      <c r="H701" s="39"/>
      <c r="I701" s="39"/>
      <c r="J701" s="39"/>
    </row>
    <row r="702" spans="5:10" ht="12" customHeight="1" x14ac:dyDescent="0.2">
      <c r="E702" s="10"/>
      <c r="H702" s="39"/>
      <c r="I702" s="39"/>
      <c r="J702" s="39"/>
    </row>
    <row r="703" spans="5:10" ht="12" customHeight="1" x14ac:dyDescent="0.2">
      <c r="E703" s="10"/>
      <c r="H703" s="39"/>
      <c r="I703" s="39"/>
      <c r="J703" s="39"/>
    </row>
    <row r="704" spans="5:10" ht="12" customHeight="1" x14ac:dyDescent="0.2">
      <c r="E704" s="10"/>
      <c r="H704" s="39"/>
      <c r="I704" s="39"/>
      <c r="J704" s="39"/>
    </row>
    <row r="705" spans="5:10" ht="12" customHeight="1" x14ac:dyDescent="0.2">
      <c r="E705" s="10"/>
      <c r="H705" s="39"/>
      <c r="I705" s="39"/>
      <c r="J705" s="39"/>
    </row>
    <row r="706" spans="5:10" ht="12" customHeight="1" x14ac:dyDescent="0.2">
      <c r="E706" s="10"/>
      <c r="H706" s="39"/>
      <c r="I706" s="39"/>
      <c r="J706" s="39"/>
    </row>
    <row r="707" spans="5:10" ht="12" customHeight="1" x14ac:dyDescent="0.2">
      <c r="E707" s="10"/>
      <c r="H707" s="39"/>
      <c r="I707" s="39"/>
      <c r="J707" s="39"/>
    </row>
    <row r="708" spans="5:10" ht="12" customHeight="1" x14ac:dyDescent="0.2">
      <c r="E708" s="10"/>
      <c r="H708" s="39"/>
      <c r="I708" s="39"/>
      <c r="J708" s="39"/>
    </row>
    <row r="709" spans="5:10" ht="12" customHeight="1" x14ac:dyDescent="0.2">
      <c r="E709" s="10"/>
      <c r="H709" s="39"/>
      <c r="I709" s="39"/>
      <c r="J709" s="39"/>
    </row>
    <row r="710" spans="5:10" ht="12" customHeight="1" x14ac:dyDescent="0.2">
      <c r="E710" s="10"/>
      <c r="H710" s="39"/>
      <c r="I710" s="39"/>
      <c r="J710" s="39"/>
    </row>
    <row r="711" spans="5:10" ht="12" customHeight="1" x14ac:dyDescent="0.2">
      <c r="E711" s="10"/>
      <c r="H711" s="39"/>
      <c r="I711" s="39"/>
      <c r="J711" s="39"/>
    </row>
    <row r="712" spans="5:10" ht="12" customHeight="1" x14ac:dyDescent="0.2">
      <c r="E712" s="10"/>
      <c r="H712" s="39"/>
      <c r="I712" s="39"/>
      <c r="J712" s="39"/>
    </row>
    <row r="713" spans="5:10" ht="12" customHeight="1" x14ac:dyDescent="0.2">
      <c r="E713" s="10"/>
      <c r="H713" s="39"/>
      <c r="I713" s="39"/>
      <c r="J713" s="39"/>
    </row>
    <row r="714" spans="5:10" ht="12" customHeight="1" x14ac:dyDescent="0.2">
      <c r="E714" s="10"/>
      <c r="H714" s="39"/>
      <c r="I714" s="39"/>
      <c r="J714" s="39"/>
    </row>
    <row r="715" spans="5:10" ht="12" customHeight="1" x14ac:dyDescent="0.2">
      <c r="E715" s="10"/>
      <c r="H715" s="39"/>
      <c r="I715" s="39"/>
      <c r="J715" s="39"/>
    </row>
    <row r="716" spans="5:10" ht="12" customHeight="1" x14ac:dyDescent="0.2">
      <c r="E716" s="10"/>
      <c r="H716" s="39"/>
      <c r="I716" s="39"/>
      <c r="J716" s="39"/>
    </row>
    <row r="717" spans="5:10" ht="12" customHeight="1" x14ac:dyDescent="0.2">
      <c r="E717" s="10"/>
      <c r="H717" s="39"/>
      <c r="I717" s="39"/>
      <c r="J717" s="39"/>
    </row>
    <row r="718" spans="5:10" ht="12" customHeight="1" x14ac:dyDescent="0.2">
      <c r="E718" s="10"/>
      <c r="H718" s="39"/>
      <c r="I718" s="39"/>
      <c r="J718" s="39"/>
    </row>
    <row r="719" spans="5:10" ht="12" customHeight="1" x14ac:dyDescent="0.2">
      <c r="E719" s="10"/>
      <c r="H719" s="39"/>
      <c r="I719" s="39"/>
      <c r="J719" s="39"/>
    </row>
    <row r="720" spans="5:10" ht="12" customHeight="1" x14ac:dyDescent="0.2">
      <c r="E720" s="10"/>
      <c r="H720" s="39"/>
      <c r="I720" s="39"/>
      <c r="J720" s="39"/>
    </row>
    <row r="721" spans="5:10" ht="12" customHeight="1" x14ac:dyDescent="0.2">
      <c r="E721" s="10"/>
      <c r="H721" s="39"/>
      <c r="I721" s="39"/>
      <c r="J721" s="39"/>
    </row>
    <row r="722" spans="5:10" ht="12" customHeight="1" x14ac:dyDescent="0.2">
      <c r="E722" s="10"/>
      <c r="H722" s="39"/>
      <c r="I722" s="39"/>
      <c r="J722" s="39"/>
    </row>
    <row r="723" spans="5:10" ht="12" customHeight="1" x14ac:dyDescent="0.2">
      <c r="E723" s="10"/>
      <c r="H723" s="39"/>
      <c r="I723" s="39"/>
      <c r="J723" s="39"/>
    </row>
    <row r="724" spans="5:10" ht="12" customHeight="1" x14ac:dyDescent="0.2">
      <c r="E724" s="10"/>
      <c r="H724" s="39"/>
      <c r="I724" s="39"/>
      <c r="J724" s="39"/>
    </row>
    <row r="725" spans="5:10" ht="12" customHeight="1" x14ac:dyDescent="0.2">
      <c r="E725" s="10"/>
      <c r="H725" s="39"/>
      <c r="I725" s="39"/>
      <c r="J725" s="39"/>
    </row>
    <row r="726" spans="5:10" ht="12" customHeight="1" x14ac:dyDescent="0.2">
      <c r="E726" s="10"/>
      <c r="H726" s="39"/>
      <c r="I726" s="39"/>
      <c r="J726" s="39"/>
    </row>
    <row r="727" spans="5:10" ht="12" customHeight="1" x14ac:dyDescent="0.2">
      <c r="E727" s="10"/>
      <c r="H727" s="39"/>
      <c r="I727" s="39"/>
      <c r="J727" s="39"/>
    </row>
    <row r="728" spans="5:10" ht="12" customHeight="1" x14ac:dyDescent="0.2">
      <c r="E728" s="10"/>
      <c r="H728" s="39"/>
      <c r="I728" s="39"/>
      <c r="J728" s="39"/>
    </row>
    <row r="729" spans="5:10" ht="12" customHeight="1" x14ac:dyDescent="0.2">
      <c r="E729" s="10"/>
      <c r="H729" s="39"/>
      <c r="I729" s="39"/>
      <c r="J729" s="39"/>
    </row>
    <row r="730" spans="5:10" ht="12" customHeight="1" x14ac:dyDescent="0.2">
      <c r="E730" s="10"/>
      <c r="H730" s="39"/>
      <c r="I730" s="39"/>
      <c r="J730" s="39"/>
    </row>
    <row r="731" spans="5:10" ht="12" customHeight="1" x14ac:dyDescent="0.2">
      <c r="E731" s="10"/>
      <c r="H731" s="39"/>
      <c r="I731" s="39"/>
      <c r="J731" s="39"/>
    </row>
    <row r="732" spans="5:10" ht="12" customHeight="1" x14ac:dyDescent="0.2">
      <c r="E732" s="10"/>
      <c r="H732" s="39"/>
      <c r="I732" s="39"/>
      <c r="J732" s="39"/>
    </row>
    <row r="733" spans="5:10" ht="12" customHeight="1" x14ac:dyDescent="0.2">
      <c r="E733" s="10"/>
      <c r="H733" s="39"/>
      <c r="I733" s="39"/>
      <c r="J733" s="39"/>
    </row>
    <row r="734" spans="5:10" ht="12" customHeight="1" x14ac:dyDescent="0.2">
      <c r="E734" s="10"/>
      <c r="H734" s="39"/>
      <c r="I734" s="39"/>
      <c r="J734" s="39"/>
    </row>
    <row r="735" spans="5:10" ht="12" customHeight="1" x14ac:dyDescent="0.2">
      <c r="E735" s="10"/>
      <c r="H735" s="39"/>
      <c r="I735" s="39"/>
      <c r="J735" s="39"/>
    </row>
    <row r="736" spans="5:10" ht="12" customHeight="1" x14ac:dyDescent="0.2">
      <c r="E736" s="10"/>
      <c r="H736" s="39"/>
      <c r="I736" s="39"/>
      <c r="J736" s="39"/>
    </row>
    <row r="737" spans="5:10" ht="12" customHeight="1" x14ac:dyDescent="0.2">
      <c r="E737" s="10"/>
      <c r="H737" s="39"/>
      <c r="I737" s="39"/>
      <c r="J737" s="39"/>
    </row>
    <row r="738" spans="5:10" ht="12" customHeight="1" x14ac:dyDescent="0.2">
      <c r="E738" s="10"/>
      <c r="H738" s="39"/>
      <c r="I738" s="39"/>
      <c r="J738" s="39"/>
    </row>
    <row r="739" spans="5:10" ht="12" customHeight="1" x14ac:dyDescent="0.2">
      <c r="E739" s="10"/>
      <c r="H739" s="39"/>
      <c r="I739" s="39"/>
      <c r="J739" s="39"/>
    </row>
    <row r="740" spans="5:10" ht="12" customHeight="1" x14ac:dyDescent="0.2">
      <c r="E740" s="10"/>
      <c r="H740" s="39"/>
      <c r="I740" s="39"/>
      <c r="J740" s="39"/>
    </row>
    <row r="741" spans="5:10" ht="12" customHeight="1" x14ac:dyDescent="0.2">
      <c r="E741" s="10"/>
      <c r="H741" s="39"/>
      <c r="I741" s="39"/>
      <c r="J741" s="39"/>
    </row>
    <row r="742" spans="5:10" ht="12" customHeight="1" x14ac:dyDescent="0.2">
      <c r="E742" s="10"/>
      <c r="H742" s="39"/>
      <c r="I742" s="39"/>
      <c r="J742" s="39"/>
    </row>
    <row r="743" spans="5:10" ht="12" customHeight="1" x14ac:dyDescent="0.2">
      <c r="E743" s="10"/>
      <c r="H743" s="39"/>
      <c r="I743" s="39"/>
      <c r="J743" s="39"/>
    </row>
    <row r="744" spans="5:10" ht="12" customHeight="1" x14ac:dyDescent="0.2">
      <c r="E744" s="10"/>
      <c r="H744" s="39"/>
      <c r="I744" s="39"/>
      <c r="J744" s="39"/>
    </row>
    <row r="745" spans="5:10" ht="12" customHeight="1" x14ac:dyDescent="0.2">
      <c r="E745" s="10"/>
      <c r="H745" s="39"/>
      <c r="I745" s="39"/>
      <c r="J745" s="39"/>
    </row>
    <row r="746" spans="5:10" ht="12" customHeight="1" x14ac:dyDescent="0.2">
      <c r="E746" s="10"/>
      <c r="H746" s="39"/>
      <c r="I746" s="39"/>
      <c r="J746" s="39"/>
    </row>
    <row r="747" spans="5:10" ht="12" customHeight="1" x14ac:dyDescent="0.2">
      <c r="E747" s="10"/>
      <c r="H747" s="39"/>
      <c r="I747" s="39"/>
      <c r="J747" s="39"/>
    </row>
    <row r="748" spans="5:10" ht="12" customHeight="1" x14ac:dyDescent="0.2">
      <c r="E748" s="10"/>
      <c r="H748" s="39"/>
      <c r="I748" s="39"/>
      <c r="J748" s="39"/>
    </row>
    <row r="749" spans="5:10" ht="12" customHeight="1" x14ac:dyDescent="0.2">
      <c r="E749" s="10"/>
      <c r="H749" s="39"/>
      <c r="I749" s="39"/>
      <c r="J749" s="39"/>
    </row>
    <row r="750" spans="5:10" ht="12" customHeight="1" x14ac:dyDescent="0.2">
      <c r="E750" s="10"/>
      <c r="H750" s="39"/>
      <c r="I750" s="39"/>
      <c r="J750" s="39"/>
    </row>
    <row r="751" spans="5:10" ht="12" customHeight="1" x14ac:dyDescent="0.2">
      <c r="E751" s="10"/>
      <c r="H751" s="39"/>
      <c r="I751" s="39"/>
      <c r="J751" s="39"/>
    </row>
    <row r="752" spans="5:10" ht="12" customHeight="1" x14ac:dyDescent="0.2">
      <c r="E752" s="10"/>
      <c r="H752" s="39"/>
      <c r="I752" s="39"/>
      <c r="J752" s="39"/>
    </row>
    <row r="753" spans="5:10" ht="12" customHeight="1" x14ac:dyDescent="0.2">
      <c r="E753" s="10"/>
      <c r="H753" s="39"/>
      <c r="I753" s="39"/>
      <c r="J753" s="39"/>
    </row>
    <row r="754" spans="5:10" ht="12" customHeight="1" x14ac:dyDescent="0.2">
      <c r="E754" s="10"/>
      <c r="H754" s="39"/>
      <c r="I754" s="39"/>
      <c r="J754" s="39"/>
    </row>
    <row r="755" spans="5:10" ht="12" customHeight="1" x14ac:dyDescent="0.2">
      <c r="E755" s="10"/>
      <c r="H755" s="39"/>
      <c r="I755" s="39"/>
      <c r="J755" s="39"/>
    </row>
    <row r="756" spans="5:10" ht="12" customHeight="1" x14ac:dyDescent="0.2">
      <c r="E756" s="10"/>
      <c r="H756" s="39"/>
      <c r="I756" s="39"/>
      <c r="J756" s="39"/>
    </row>
    <row r="757" spans="5:10" ht="12" customHeight="1" x14ac:dyDescent="0.2">
      <c r="E757" s="10"/>
      <c r="H757" s="39"/>
      <c r="I757" s="39"/>
      <c r="J757" s="39"/>
    </row>
    <row r="758" spans="5:10" ht="12" customHeight="1" x14ac:dyDescent="0.2">
      <c r="E758" s="10"/>
      <c r="H758" s="39"/>
      <c r="I758" s="39"/>
      <c r="J758" s="39"/>
    </row>
    <row r="759" spans="5:10" ht="12" customHeight="1" x14ac:dyDescent="0.2">
      <c r="E759" s="10"/>
      <c r="H759" s="39"/>
      <c r="I759" s="39"/>
      <c r="J759" s="39"/>
    </row>
    <row r="760" spans="5:10" ht="12" customHeight="1" x14ac:dyDescent="0.2">
      <c r="E760" s="10"/>
      <c r="H760" s="39"/>
      <c r="I760" s="39"/>
      <c r="J760" s="39"/>
    </row>
    <row r="761" spans="5:10" ht="12" customHeight="1" x14ac:dyDescent="0.2">
      <c r="E761" s="10"/>
      <c r="H761" s="39"/>
      <c r="I761" s="39"/>
      <c r="J761" s="39"/>
    </row>
    <row r="762" spans="5:10" ht="12" customHeight="1" x14ac:dyDescent="0.2">
      <c r="E762" s="10"/>
      <c r="H762" s="39"/>
      <c r="I762" s="39"/>
      <c r="J762" s="39"/>
    </row>
    <row r="763" spans="5:10" ht="12" customHeight="1" x14ac:dyDescent="0.2">
      <c r="E763" s="10"/>
      <c r="H763" s="39"/>
      <c r="I763" s="39"/>
      <c r="J763" s="39"/>
    </row>
    <row r="764" spans="5:10" ht="12" customHeight="1" x14ac:dyDescent="0.2">
      <c r="E764" s="10"/>
      <c r="H764" s="39"/>
      <c r="I764" s="39"/>
      <c r="J764" s="39"/>
    </row>
    <row r="765" spans="5:10" ht="12" customHeight="1" x14ac:dyDescent="0.2">
      <c r="E765" s="10"/>
      <c r="H765" s="39"/>
      <c r="I765" s="39"/>
      <c r="J765" s="39"/>
    </row>
    <row r="766" spans="5:10" ht="12" customHeight="1" x14ac:dyDescent="0.2">
      <c r="E766" s="10"/>
      <c r="H766" s="39"/>
      <c r="I766" s="39"/>
      <c r="J766" s="39"/>
    </row>
    <row r="767" spans="5:10" ht="12" customHeight="1" x14ac:dyDescent="0.2">
      <c r="E767" s="10"/>
      <c r="H767" s="39"/>
      <c r="I767" s="39"/>
      <c r="J767" s="39"/>
    </row>
    <row r="768" spans="5:10" ht="12" customHeight="1" x14ac:dyDescent="0.2">
      <c r="E768" s="10"/>
      <c r="H768" s="39"/>
      <c r="I768" s="39"/>
      <c r="J768" s="39"/>
    </row>
    <row r="769" spans="5:10" ht="12" customHeight="1" x14ac:dyDescent="0.2">
      <c r="E769" s="10"/>
      <c r="H769" s="39"/>
      <c r="I769" s="39"/>
      <c r="J769" s="39"/>
    </row>
    <row r="770" spans="5:10" ht="12" customHeight="1" x14ac:dyDescent="0.2">
      <c r="E770" s="10"/>
      <c r="H770" s="39"/>
      <c r="I770" s="39"/>
      <c r="J770" s="39"/>
    </row>
    <row r="771" spans="5:10" ht="12" customHeight="1" x14ac:dyDescent="0.2">
      <c r="E771" s="10"/>
      <c r="H771" s="39"/>
      <c r="I771" s="39"/>
      <c r="J771" s="39"/>
    </row>
    <row r="772" spans="5:10" ht="12" customHeight="1" x14ac:dyDescent="0.2">
      <c r="E772" s="10"/>
      <c r="H772" s="39"/>
      <c r="I772" s="39"/>
      <c r="J772" s="39"/>
    </row>
    <row r="773" spans="5:10" ht="12" customHeight="1" x14ac:dyDescent="0.2">
      <c r="E773" s="10"/>
      <c r="H773" s="39"/>
      <c r="I773" s="39"/>
      <c r="J773" s="39"/>
    </row>
    <row r="774" spans="5:10" ht="12" customHeight="1" x14ac:dyDescent="0.2">
      <c r="E774" s="10"/>
      <c r="H774" s="39"/>
      <c r="I774" s="39"/>
      <c r="J774" s="39"/>
    </row>
    <row r="775" spans="5:10" ht="12" customHeight="1" x14ac:dyDescent="0.2">
      <c r="E775" s="10"/>
      <c r="H775" s="39"/>
      <c r="I775" s="39"/>
      <c r="J775" s="39"/>
    </row>
    <row r="776" spans="5:10" ht="12" customHeight="1" x14ac:dyDescent="0.2">
      <c r="E776" s="10"/>
      <c r="H776" s="39"/>
      <c r="I776" s="39"/>
      <c r="J776" s="39"/>
    </row>
    <row r="777" spans="5:10" ht="12" customHeight="1" x14ac:dyDescent="0.2">
      <c r="E777" s="10"/>
      <c r="H777" s="39"/>
      <c r="I777" s="39"/>
      <c r="J777" s="39"/>
    </row>
    <row r="778" spans="5:10" ht="12" customHeight="1" x14ac:dyDescent="0.2">
      <c r="E778" s="10"/>
      <c r="H778" s="39"/>
      <c r="I778" s="39"/>
      <c r="J778" s="39"/>
    </row>
    <row r="779" spans="5:10" ht="12" customHeight="1" x14ac:dyDescent="0.2">
      <c r="E779" s="10"/>
      <c r="H779" s="39"/>
      <c r="I779" s="39"/>
      <c r="J779" s="39"/>
    </row>
    <row r="780" spans="5:10" ht="12" customHeight="1" x14ac:dyDescent="0.2">
      <c r="E780" s="10"/>
      <c r="H780" s="39"/>
      <c r="I780" s="39"/>
      <c r="J780" s="39"/>
    </row>
    <row r="781" spans="5:10" ht="12" customHeight="1" x14ac:dyDescent="0.2">
      <c r="E781" s="10"/>
      <c r="H781" s="39"/>
      <c r="I781" s="39"/>
      <c r="J781" s="39"/>
    </row>
    <row r="782" spans="5:10" ht="12" customHeight="1" x14ac:dyDescent="0.2">
      <c r="E782" s="10"/>
      <c r="H782" s="39"/>
      <c r="I782" s="39"/>
      <c r="J782" s="39"/>
    </row>
    <row r="783" spans="5:10" ht="12" customHeight="1" x14ac:dyDescent="0.2">
      <c r="E783" s="10"/>
      <c r="H783" s="39"/>
      <c r="I783" s="39"/>
      <c r="J783" s="39"/>
    </row>
    <row r="784" spans="5:10" ht="12" customHeight="1" x14ac:dyDescent="0.2">
      <c r="E784" s="10"/>
      <c r="H784" s="39"/>
      <c r="I784" s="39"/>
      <c r="J784" s="39"/>
    </row>
    <row r="785" spans="5:10" ht="12" customHeight="1" x14ac:dyDescent="0.2">
      <c r="E785" s="10"/>
      <c r="H785" s="39"/>
      <c r="I785" s="39"/>
      <c r="J785" s="39"/>
    </row>
    <row r="786" spans="5:10" ht="12" customHeight="1" x14ac:dyDescent="0.2">
      <c r="E786" s="10"/>
      <c r="H786" s="39"/>
      <c r="I786" s="39"/>
      <c r="J786" s="39"/>
    </row>
    <row r="787" spans="5:10" ht="12" customHeight="1" x14ac:dyDescent="0.2">
      <c r="E787" s="10"/>
      <c r="H787" s="39"/>
      <c r="I787" s="39"/>
      <c r="J787" s="39"/>
    </row>
    <row r="788" spans="5:10" ht="12" customHeight="1" x14ac:dyDescent="0.2">
      <c r="E788" s="10"/>
      <c r="H788" s="39"/>
      <c r="I788" s="39"/>
      <c r="J788" s="39"/>
    </row>
    <row r="789" spans="5:10" ht="12" customHeight="1" x14ac:dyDescent="0.2">
      <c r="E789" s="10"/>
      <c r="H789" s="39"/>
      <c r="I789" s="39"/>
      <c r="J789" s="39"/>
    </row>
    <row r="790" spans="5:10" ht="12" customHeight="1" x14ac:dyDescent="0.2">
      <c r="E790" s="10"/>
      <c r="H790" s="39"/>
      <c r="I790" s="39"/>
      <c r="J790" s="39"/>
    </row>
    <row r="791" spans="5:10" ht="12" customHeight="1" x14ac:dyDescent="0.2">
      <c r="E791" s="10"/>
      <c r="H791" s="39"/>
      <c r="I791" s="39"/>
      <c r="J791" s="39"/>
    </row>
    <row r="792" spans="5:10" ht="12" customHeight="1" x14ac:dyDescent="0.2">
      <c r="E792" s="10"/>
      <c r="H792" s="39"/>
      <c r="I792" s="39"/>
      <c r="J792" s="39"/>
    </row>
    <row r="793" spans="5:10" ht="12" customHeight="1" x14ac:dyDescent="0.2">
      <c r="E793" s="10"/>
      <c r="H793" s="39"/>
      <c r="I793" s="39"/>
      <c r="J793" s="39"/>
    </row>
    <row r="794" spans="5:10" ht="12" customHeight="1" x14ac:dyDescent="0.2">
      <c r="E794" s="10"/>
      <c r="H794" s="39"/>
      <c r="I794" s="39"/>
      <c r="J794" s="39"/>
    </row>
    <row r="795" spans="5:10" ht="12" customHeight="1" x14ac:dyDescent="0.2">
      <c r="E795" s="10"/>
      <c r="H795" s="39"/>
      <c r="I795" s="39"/>
      <c r="J795" s="39"/>
    </row>
    <row r="796" spans="5:10" ht="12" customHeight="1" x14ac:dyDescent="0.2">
      <c r="E796" s="10"/>
      <c r="H796" s="39"/>
      <c r="I796" s="39"/>
      <c r="J796" s="39"/>
    </row>
    <row r="797" spans="5:10" ht="12" customHeight="1" x14ac:dyDescent="0.2">
      <c r="E797" s="10"/>
      <c r="H797" s="39"/>
      <c r="I797" s="39"/>
      <c r="J797" s="39"/>
    </row>
    <row r="798" spans="5:10" ht="12" customHeight="1" x14ac:dyDescent="0.2">
      <c r="E798" s="10"/>
      <c r="H798" s="39"/>
      <c r="I798" s="39"/>
      <c r="J798" s="39"/>
    </row>
    <row r="799" spans="5:10" ht="12" customHeight="1" x14ac:dyDescent="0.2">
      <c r="E799" s="10"/>
      <c r="H799" s="39"/>
      <c r="I799" s="39"/>
      <c r="J799" s="39"/>
    </row>
    <row r="800" spans="5:10" ht="12" customHeight="1" x14ac:dyDescent="0.2">
      <c r="E800" s="10"/>
      <c r="H800" s="39"/>
      <c r="I800" s="39"/>
      <c r="J800" s="39"/>
    </row>
    <row r="801" spans="5:10" ht="12" customHeight="1" x14ac:dyDescent="0.2">
      <c r="E801" s="10"/>
      <c r="H801" s="39"/>
      <c r="I801" s="39"/>
      <c r="J801" s="39"/>
    </row>
    <row r="802" spans="5:10" ht="12" customHeight="1" x14ac:dyDescent="0.2">
      <c r="E802" s="10"/>
      <c r="H802" s="39"/>
      <c r="I802" s="39"/>
      <c r="J802" s="39"/>
    </row>
    <row r="803" spans="5:10" ht="12" customHeight="1" x14ac:dyDescent="0.2">
      <c r="E803" s="10"/>
      <c r="H803" s="39"/>
      <c r="I803" s="39"/>
      <c r="J803" s="39"/>
    </row>
    <row r="804" spans="5:10" ht="12" customHeight="1" x14ac:dyDescent="0.2">
      <c r="E804" s="10"/>
      <c r="H804" s="39"/>
      <c r="I804" s="39"/>
      <c r="J804" s="39"/>
    </row>
    <row r="805" spans="5:10" ht="12" customHeight="1" x14ac:dyDescent="0.2">
      <c r="E805" s="10"/>
      <c r="H805" s="39"/>
      <c r="I805" s="39"/>
      <c r="J805" s="39"/>
    </row>
    <row r="806" spans="5:10" ht="12" customHeight="1" x14ac:dyDescent="0.2">
      <c r="E806" s="10"/>
      <c r="H806" s="39"/>
      <c r="I806" s="39"/>
      <c r="J806" s="39"/>
    </row>
    <row r="807" spans="5:10" ht="12" customHeight="1" x14ac:dyDescent="0.2">
      <c r="E807" s="10"/>
      <c r="H807" s="39"/>
      <c r="I807" s="39"/>
      <c r="J807" s="39"/>
    </row>
    <row r="808" spans="5:10" ht="12" customHeight="1" x14ac:dyDescent="0.2">
      <c r="E808" s="10"/>
      <c r="H808" s="39"/>
      <c r="I808" s="39"/>
      <c r="J808" s="39"/>
    </row>
    <row r="809" spans="5:10" ht="12" customHeight="1" x14ac:dyDescent="0.2">
      <c r="E809" s="10"/>
      <c r="H809" s="39"/>
      <c r="I809" s="39"/>
      <c r="J809" s="39"/>
    </row>
    <row r="810" spans="5:10" ht="12" customHeight="1" x14ac:dyDescent="0.2">
      <c r="E810" s="10"/>
      <c r="H810" s="39"/>
      <c r="I810" s="39"/>
      <c r="J810" s="39"/>
    </row>
    <row r="811" spans="5:10" ht="12" customHeight="1" x14ac:dyDescent="0.2">
      <c r="E811" s="10"/>
      <c r="H811" s="39"/>
      <c r="I811" s="39"/>
      <c r="J811" s="39"/>
    </row>
    <row r="812" spans="5:10" ht="12" customHeight="1" x14ac:dyDescent="0.2">
      <c r="E812" s="10"/>
      <c r="H812" s="39"/>
      <c r="I812" s="39"/>
      <c r="J812" s="39"/>
    </row>
    <row r="813" spans="5:10" ht="12" customHeight="1" x14ac:dyDescent="0.2">
      <c r="E813" s="10"/>
      <c r="H813" s="39"/>
      <c r="I813" s="39"/>
      <c r="J813" s="39"/>
    </row>
    <row r="814" spans="5:10" ht="12" customHeight="1" x14ac:dyDescent="0.2">
      <c r="E814" s="10"/>
      <c r="H814" s="39"/>
      <c r="I814" s="39"/>
      <c r="J814" s="39"/>
    </row>
    <row r="815" spans="5:10" ht="12" customHeight="1" x14ac:dyDescent="0.2">
      <c r="E815" s="10"/>
      <c r="H815" s="39"/>
      <c r="I815" s="39"/>
      <c r="J815" s="39"/>
    </row>
    <row r="816" spans="5:10" ht="12" customHeight="1" x14ac:dyDescent="0.2">
      <c r="E816" s="10"/>
      <c r="H816" s="39"/>
      <c r="I816" s="39"/>
      <c r="J816" s="39"/>
    </row>
    <row r="817" spans="5:10" ht="12" customHeight="1" x14ac:dyDescent="0.2">
      <c r="E817" s="10"/>
      <c r="H817" s="39"/>
      <c r="I817" s="39"/>
      <c r="J817" s="39"/>
    </row>
    <row r="818" spans="5:10" ht="12" customHeight="1" x14ac:dyDescent="0.2">
      <c r="E818" s="10"/>
      <c r="H818" s="39"/>
      <c r="I818" s="39"/>
      <c r="J818" s="39"/>
    </row>
    <row r="819" spans="5:10" ht="12" customHeight="1" x14ac:dyDescent="0.2">
      <c r="E819" s="10"/>
      <c r="H819" s="39"/>
      <c r="I819" s="39"/>
      <c r="J819" s="39"/>
    </row>
    <row r="820" spans="5:10" ht="12" customHeight="1" x14ac:dyDescent="0.2">
      <c r="E820" s="10"/>
      <c r="H820" s="39"/>
      <c r="I820" s="39"/>
      <c r="J820" s="39"/>
    </row>
    <row r="821" spans="5:10" ht="12" customHeight="1" x14ac:dyDescent="0.2">
      <c r="E821" s="10"/>
      <c r="H821" s="39"/>
      <c r="I821" s="39"/>
      <c r="J821" s="39"/>
    </row>
    <row r="822" spans="5:10" ht="12" customHeight="1" x14ac:dyDescent="0.2">
      <c r="E822" s="10"/>
      <c r="H822" s="39"/>
      <c r="I822" s="39"/>
      <c r="J822" s="39"/>
    </row>
    <row r="823" spans="5:10" ht="12" customHeight="1" x14ac:dyDescent="0.2">
      <c r="E823" s="10"/>
      <c r="H823" s="39"/>
      <c r="I823" s="39"/>
      <c r="J823" s="39"/>
    </row>
    <row r="824" spans="5:10" ht="12" customHeight="1" x14ac:dyDescent="0.2">
      <c r="E824" s="10"/>
      <c r="H824" s="39"/>
      <c r="I824" s="39"/>
      <c r="J824" s="39"/>
    </row>
    <row r="825" spans="5:10" ht="12" customHeight="1" x14ac:dyDescent="0.2">
      <c r="E825" s="10"/>
      <c r="H825" s="39"/>
      <c r="I825" s="39"/>
      <c r="J825" s="39"/>
    </row>
    <row r="826" spans="5:10" ht="12" customHeight="1" x14ac:dyDescent="0.2">
      <c r="E826" s="10"/>
      <c r="H826" s="39"/>
      <c r="I826" s="39"/>
      <c r="J826" s="39"/>
    </row>
    <row r="827" spans="5:10" ht="12" customHeight="1" x14ac:dyDescent="0.2">
      <c r="E827" s="10"/>
      <c r="H827" s="39"/>
      <c r="I827" s="39"/>
      <c r="J827" s="39"/>
    </row>
    <row r="828" spans="5:10" ht="12" customHeight="1" x14ac:dyDescent="0.2">
      <c r="E828" s="10"/>
      <c r="H828" s="39"/>
      <c r="I828" s="39"/>
      <c r="J828" s="39"/>
    </row>
    <row r="829" spans="5:10" ht="12" customHeight="1" x14ac:dyDescent="0.2">
      <c r="E829" s="10"/>
      <c r="H829" s="39"/>
      <c r="I829" s="39"/>
      <c r="J829" s="39"/>
    </row>
    <row r="830" spans="5:10" ht="12" customHeight="1" x14ac:dyDescent="0.2">
      <c r="E830" s="10"/>
      <c r="H830" s="39"/>
      <c r="I830" s="39"/>
      <c r="J830" s="39"/>
    </row>
    <row r="831" spans="5:10" ht="12" customHeight="1" x14ac:dyDescent="0.2">
      <c r="E831" s="10"/>
      <c r="H831" s="39"/>
      <c r="I831" s="39"/>
      <c r="J831" s="39"/>
    </row>
    <row r="832" spans="5:10" ht="12" customHeight="1" x14ac:dyDescent="0.2">
      <c r="E832" s="10"/>
      <c r="H832" s="39"/>
      <c r="I832" s="39"/>
      <c r="J832" s="39"/>
    </row>
    <row r="833" spans="5:10" ht="12" customHeight="1" x14ac:dyDescent="0.2">
      <c r="E833" s="10"/>
      <c r="H833" s="39"/>
      <c r="I833" s="39"/>
      <c r="J833" s="39"/>
    </row>
    <row r="834" spans="5:10" ht="12" customHeight="1" x14ac:dyDescent="0.2">
      <c r="E834" s="10"/>
      <c r="H834" s="39"/>
      <c r="I834" s="39"/>
      <c r="J834" s="39"/>
    </row>
    <row r="835" spans="5:10" ht="12" customHeight="1" x14ac:dyDescent="0.2">
      <c r="E835" s="10"/>
      <c r="H835" s="39"/>
      <c r="I835" s="39"/>
      <c r="J835" s="39"/>
    </row>
    <row r="836" spans="5:10" ht="12" customHeight="1" x14ac:dyDescent="0.2">
      <c r="E836" s="10"/>
      <c r="H836" s="39"/>
      <c r="I836" s="39"/>
      <c r="J836" s="39"/>
    </row>
    <row r="837" spans="5:10" ht="12" customHeight="1" x14ac:dyDescent="0.2">
      <c r="E837" s="10"/>
      <c r="H837" s="39"/>
      <c r="I837" s="39"/>
      <c r="J837" s="39"/>
    </row>
    <row r="838" spans="5:10" ht="12" customHeight="1" x14ac:dyDescent="0.2">
      <c r="E838" s="10"/>
      <c r="H838" s="39"/>
      <c r="I838" s="39"/>
      <c r="J838" s="39"/>
    </row>
    <row r="839" spans="5:10" ht="12" customHeight="1" x14ac:dyDescent="0.2">
      <c r="E839" s="10"/>
      <c r="H839" s="39"/>
      <c r="I839" s="39"/>
      <c r="J839" s="39"/>
    </row>
    <row r="840" spans="5:10" ht="12" customHeight="1" x14ac:dyDescent="0.2">
      <c r="E840" s="10"/>
      <c r="H840" s="39"/>
      <c r="I840" s="39"/>
      <c r="J840" s="39"/>
    </row>
    <row r="841" spans="5:10" ht="12" customHeight="1" x14ac:dyDescent="0.2">
      <c r="E841" s="10"/>
      <c r="H841" s="39"/>
      <c r="I841" s="39"/>
      <c r="J841" s="39"/>
    </row>
    <row r="842" spans="5:10" ht="12" customHeight="1" x14ac:dyDescent="0.2">
      <c r="E842" s="10"/>
      <c r="H842" s="39"/>
      <c r="I842" s="39"/>
      <c r="J842" s="39"/>
    </row>
    <row r="843" spans="5:10" ht="12" customHeight="1" x14ac:dyDescent="0.2">
      <c r="E843" s="10"/>
      <c r="H843" s="39"/>
      <c r="I843" s="39"/>
      <c r="J843" s="39"/>
    </row>
    <row r="844" spans="5:10" ht="12" customHeight="1" x14ac:dyDescent="0.2">
      <c r="E844" s="10"/>
      <c r="H844" s="39"/>
      <c r="I844" s="39"/>
      <c r="J844" s="39"/>
    </row>
    <row r="845" spans="5:10" ht="12" customHeight="1" x14ac:dyDescent="0.2">
      <c r="E845" s="10"/>
      <c r="H845" s="39"/>
      <c r="I845" s="39"/>
      <c r="J845" s="39"/>
    </row>
    <row r="846" spans="5:10" ht="12" customHeight="1" x14ac:dyDescent="0.2">
      <c r="E846" s="10"/>
      <c r="H846" s="39"/>
      <c r="I846" s="39"/>
      <c r="J846" s="39"/>
    </row>
    <row r="847" spans="5:10" ht="12" customHeight="1" x14ac:dyDescent="0.2">
      <c r="E847" s="10"/>
      <c r="H847" s="39"/>
      <c r="I847" s="39"/>
      <c r="J847" s="39"/>
    </row>
    <row r="848" spans="5:10" ht="12" customHeight="1" x14ac:dyDescent="0.2">
      <c r="E848" s="10"/>
      <c r="H848" s="39"/>
      <c r="I848" s="39"/>
      <c r="J848" s="39"/>
    </row>
    <row r="849" spans="5:10" ht="12" customHeight="1" x14ac:dyDescent="0.2">
      <c r="E849" s="10"/>
      <c r="H849" s="39"/>
      <c r="I849" s="39"/>
      <c r="J849" s="39"/>
    </row>
    <row r="850" spans="5:10" ht="12" customHeight="1" x14ac:dyDescent="0.2">
      <c r="E850" s="10"/>
      <c r="H850" s="39"/>
      <c r="I850" s="39"/>
      <c r="J850" s="39"/>
    </row>
    <row r="851" spans="5:10" ht="12" customHeight="1" x14ac:dyDescent="0.2">
      <c r="E851" s="10"/>
      <c r="H851" s="39"/>
      <c r="I851" s="39"/>
      <c r="J851" s="39"/>
    </row>
    <row r="852" spans="5:10" ht="12" customHeight="1" x14ac:dyDescent="0.2">
      <c r="E852" s="10"/>
      <c r="H852" s="39"/>
      <c r="I852" s="39"/>
      <c r="J852" s="39"/>
    </row>
    <row r="853" spans="5:10" ht="12" customHeight="1" x14ac:dyDescent="0.2">
      <c r="E853" s="10"/>
      <c r="H853" s="39"/>
      <c r="I853" s="39"/>
      <c r="J853" s="39"/>
    </row>
    <row r="854" spans="5:10" ht="12" customHeight="1" x14ac:dyDescent="0.2">
      <c r="E854" s="10"/>
      <c r="H854" s="39"/>
      <c r="I854" s="39"/>
      <c r="J854" s="39"/>
    </row>
    <row r="855" spans="5:10" ht="12" customHeight="1" x14ac:dyDescent="0.2">
      <c r="E855" s="10"/>
      <c r="H855" s="39"/>
      <c r="I855" s="39"/>
      <c r="J855" s="39"/>
    </row>
    <row r="856" spans="5:10" ht="12" customHeight="1" x14ac:dyDescent="0.2">
      <c r="E856" s="10"/>
      <c r="H856" s="39"/>
      <c r="I856" s="39"/>
      <c r="J856" s="39"/>
    </row>
    <row r="857" spans="5:10" ht="12" customHeight="1" x14ac:dyDescent="0.2">
      <c r="E857" s="10"/>
      <c r="H857" s="39"/>
      <c r="I857" s="39"/>
      <c r="J857" s="39"/>
    </row>
    <row r="858" spans="5:10" ht="12" customHeight="1" x14ac:dyDescent="0.2">
      <c r="E858" s="10"/>
      <c r="H858" s="39"/>
      <c r="I858" s="39"/>
      <c r="J858" s="39"/>
    </row>
    <row r="859" spans="5:10" ht="12" customHeight="1" x14ac:dyDescent="0.2">
      <c r="E859" s="10"/>
      <c r="H859" s="39"/>
      <c r="I859" s="39"/>
      <c r="J859" s="39"/>
    </row>
    <row r="860" spans="5:10" ht="12" customHeight="1" x14ac:dyDescent="0.2">
      <c r="E860" s="10"/>
      <c r="H860" s="39"/>
      <c r="I860" s="39"/>
      <c r="J860" s="39"/>
    </row>
    <row r="861" spans="5:10" ht="12" customHeight="1" x14ac:dyDescent="0.2">
      <c r="E861" s="10"/>
      <c r="H861" s="39"/>
      <c r="I861" s="39"/>
      <c r="J861" s="39"/>
    </row>
    <row r="862" spans="5:10" ht="12" customHeight="1" x14ac:dyDescent="0.2">
      <c r="E862" s="10"/>
      <c r="H862" s="39"/>
      <c r="I862" s="39"/>
      <c r="J862" s="39"/>
    </row>
    <row r="863" spans="5:10" ht="12" customHeight="1" x14ac:dyDescent="0.2">
      <c r="E863" s="10"/>
      <c r="H863" s="39"/>
      <c r="I863" s="39"/>
      <c r="J863" s="39"/>
    </row>
    <row r="864" spans="5:10" ht="12" customHeight="1" x14ac:dyDescent="0.2">
      <c r="E864" s="10"/>
      <c r="H864" s="39"/>
      <c r="I864" s="39"/>
      <c r="J864" s="39"/>
    </row>
    <row r="865" spans="5:10" ht="12" customHeight="1" x14ac:dyDescent="0.2">
      <c r="E865" s="10"/>
      <c r="H865" s="39"/>
      <c r="I865" s="39"/>
      <c r="J865" s="39"/>
    </row>
    <row r="866" spans="5:10" ht="12" customHeight="1" x14ac:dyDescent="0.2">
      <c r="E866" s="10"/>
      <c r="H866" s="39"/>
      <c r="I866" s="39"/>
      <c r="J866" s="39"/>
    </row>
    <row r="867" spans="5:10" ht="12" customHeight="1" x14ac:dyDescent="0.2">
      <c r="E867" s="10"/>
      <c r="H867" s="39"/>
      <c r="I867" s="39"/>
      <c r="J867" s="39"/>
    </row>
    <row r="868" spans="5:10" ht="12" customHeight="1" x14ac:dyDescent="0.2">
      <c r="E868" s="10"/>
      <c r="H868" s="39"/>
      <c r="I868" s="39"/>
      <c r="J868" s="39"/>
    </row>
    <row r="869" spans="5:10" ht="12" customHeight="1" x14ac:dyDescent="0.2">
      <c r="E869" s="10"/>
      <c r="H869" s="39"/>
      <c r="I869" s="39"/>
      <c r="J869" s="39"/>
    </row>
    <row r="870" spans="5:10" ht="12" customHeight="1" x14ac:dyDescent="0.2">
      <c r="E870" s="10"/>
      <c r="H870" s="39"/>
      <c r="I870" s="39"/>
      <c r="J870" s="39"/>
    </row>
    <row r="871" spans="5:10" ht="12" customHeight="1" x14ac:dyDescent="0.2">
      <c r="E871" s="10"/>
      <c r="H871" s="39"/>
      <c r="I871" s="39"/>
      <c r="J871" s="39"/>
    </row>
    <row r="872" spans="5:10" ht="12" customHeight="1" x14ac:dyDescent="0.2">
      <c r="E872" s="10"/>
      <c r="H872" s="39"/>
      <c r="I872" s="39"/>
      <c r="J872" s="39"/>
    </row>
    <row r="873" spans="5:10" ht="12" customHeight="1" x14ac:dyDescent="0.2">
      <c r="E873" s="10"/>
      <c r="H873" s="39"/>
      <c r="I873" s="39"/>
      <c r="J873" s="39"/>
    </row>
    <row r="874" spans="5:10" ht="12" customHeight="1" x14ac:dyDescent="0.2">
      <c r="E874" s="10"/>
      <c r="H874" s="39"/>
      <c r="I874" s="39"/>
      <c r="J874" s="39"/>
    </row>
    <row r="875" spans="5:10" ht="12" customHeight="1" x14ac:dyDescent="0.2">
      <c r="E875" s="10"/>
      <c r="H875" s="39"/>
      <c r="I875" s="39"/>
      <c r="J875" s="39"/>
    </row>
    <row r="876" spans="5:10" ht="12" customHeight="1" x14ac:dyDescent="0.2">
      <c r="E876" s="10"/>
      <c r="H876" s="39"/>
      <c r="I876" s="39"/>
      <c r="J876" s="39"/>
    </row>
    <row r="877" spans="5:10" ht="12" customHeight="1" x14ac:dyDescent="0.2">
      <c r="E877" s="10"/>
      <c r="H877" s="39"/>
      <c r="I877" s="39"/>
      <c r="J877" s="39"/>
    </row>
    <row r="878" spans="5:10" ht="12" customHeight="1" x14ac:dyDescent="0.2">
      <c r="E878" s="10"/>
      <c r="H878" s="39"/>
      <c r="I878" s="39"/>
      <c r="J878" s="39"/>
    </row>
    <row r="879" spans="5:10" ht="12" customHeight="1" x14ac:dyDescent="0.2">
      <c r="E879" s="10"/>
      <c r="H879" s="39"/>
      <c r="I879" s="39"/>
      <c r="J879" s="39"/>
    </row>
    <row r="880" spans="5:10" ht="12" customHeight="1" x14ac:dyDescent="0.2">
      <c r="E880" s="10"/>
      <c r="H880" s="39"/>
      <c r="I880" s="39"/>
      <c r="J880" s="39"/>
    </row>
    <row r="881" spans="5:10" ht="12" customHeight="1" x14ac:dyDescent="0.2">
      <c r="E881" s="10"/>
      <c r="H881" s="39"/>
      <c r="I881" s="39"/>
      <c r="J881" s="39"/>
    </row>
    <row r="882" spans="5:10" ht="12" customHeight="1" x14ac:dyDescent="0.2">
      <c r="E882" s="10"/>
      <c r="H882" s="39"/>
      <c r="I882" s="39"/>
      <c r="J882" s="39"/>
    </row>
    <row r="883" spans="5:10" ht="12" customHeight="1" x14ac:dyDescent="0.2">
      <c r="E883" s="10"/>
      <c r="H883" s="39"/>
      <c r="I883" s="39"/>
      <c r="J883" s="39"/>
    </row>
    <row r="884" spans="5:10" ht="12" customHeight="1" x14ac:dyDescent="0.2">
      <c r="E884" s="10"/>
      <c r="H884" s="39"/>
      <c r="I884" s="39"/>
      <c r="J884" s="39"/>
    </row>
    <row r="885" spans="5:10" ht="12" customHeight="1" x14ac:dyDescent="0.2">
      <c r="E885" s="10"/>
      <c r="H885" s="39"/>
      <c r="I885" s="39"/>
      <c r="J885" s="39"/>
    </row>
    <row r="886" spans="5:10" ht="12" customHeight="1" x14ac:dyDescent="0.2">
      <c r="E886" s="10"/>
      <c r="H886" s="39"/>
      <c r="I886" s="39"/>
      <c r="J886" s="39"/>
    </row>
    <row r="887" spans="5:10" ht="12" customHeight="1" x14ac:dyDescent="0.2">
      <c r="E887" s="10"/>
      <c r="H887" s="39"/>
      <c r="I887" s="39"/>
      <c r="J887" s="39"/>
    </row>
    <row r="888" spans="5:10" ht="12" customHeight="1" x14ac:dyDescent="0.2">
      <c r="E888" s="10"/>
      <c r="H888" s="39"/>
      <c r="I888" s="39"/>
      <c r="J888" s="39"/>
    </row>
    <row r="889" spans="5:10" ht="12" customHeight="1" x14ac:dyDescent="0.2">
      <c r="E889" s="10"/>
      <c r="H889" s="39"/>
      <c r="I889" s="39"/>
      <c r="J889" s="39"/>
    </row>
    <row r="890" spans="5:10" ht="12" customHeight="1" x14ac:dyDescent="0.2">
      <c r="E890" s="10"/>
      <c r="H890" s="39"/>
      <c r="I890" s="39"/>
      <c r="J890" s="39"/>
    </row>
    <row r="891" spans="5:10" ht="12" customHeight="1" x14ac:dyDescent="0.2">
      <c r="E891" s="10"/>
      <c r="H891" s="39"/>
      <c r="I891" s="39"/>
      <c r="J891" s="39"/>
    </row>
    <row r="892" spans="5:10" ht="12" customHeight="1" x14ac:dyDescent="0.2">
      <c r="E892" s="10"/>
      <c r="H892" s="39"/>
      <c r="I892" s="39"/>
      <c r="J892" s="39"/>
    </row>
    <row r="893" spans="5:10" ht="12" customHeight="1" x14ac:dyDescent="0.2">
      <c r="E893" s="10"/>
      <c r="H893" s="39"/>
      <c r="I893" s="39"/>
      <c r="J893" s="39"/>
    </row>
    <row r="894" spans="5:10" ht="12" customHeight="1" x14ac:dyDescent="0.2">
      <c r="E894" s="10"/>
      <c r="H894" s="39"/>
      <c r="I894" s="39"/>
      <c r="J894" s="39"/>
    </row>
    <row r="895" spans="5:10" ht="12" customHeight="1" x14ac:dyDescent="0.2">
      <c r="E895" s="10"/>
      <c r="H895" s="39"/>
      <c r="I895" s="39"/>
      <c r="J895" s="39"/>
    </row>
    <row r="896" spans="5:10" ht="12" customHeight="1" x14ac:dyDescent="0.2">
      <c r="E896" s="10"/>
      <c r="H896" s="39"/>
      <c r="I896" s="39"/>
      <c r="J896" s="39"/>
    </row>
    <row r="897" spans="5:10" ht="12" customHeight="1" x14ac:dyDescent="0.2">
      <c r="E897" s="10"/>
      <c r="H897" s="39"/>
      <c r="I897" s="39"/>
      <c r="J897" s="39"/>
    </row>
    <row r="898" spans="5:10" ht="12" customHeight="1" x14ac:dyDescent="0.2">
      <c r="E898" s="10"/>
      <c r="H898" s="39"/>
      <c r="I898" s="39"/>
      <c r="J898" s="39"/>
    </row>
    <row r="899" spans="5:10" ht="12" customHeight="1" x14ac:dyDescent="0.2">
      <c r="E899" s="10"/>
      <c r="H899" s="39"/>
      <c r="I899" s="39"/>
      <c r="J899" s="39"/>
    </row>
    <row r="900" spans="5:10" ht="12" customHeight="1" x14ac:dyDescent="0.2">
      <c r="E900" s="10"/>
      <c r="H900" s="39"/>
      <c r="I900" s="39"/>
      <c r="J900" s="39"/>
    </row>
    <row r="901" spans="5:10" ht="12" customHeight="1" x14ac:dyDescent="0.2">
      <c r="E901" s="10"/>
      <c r="H901" s="39"/>
      <c r="I901" s="39"/>
      <c r="J901" s="39"/>
    </row>
    <row r="902" spans="5:10" ht="12" customHeight="1" x14ac:dyDescent="0.2">
      <c r="E902" s="10"/>
      <c r="H902" s="39"/>
      <c r="I902" s="39"/>
      <c r="J902" s="39"/>
    </row>
    <row r="903" spans="5:10" ht="12" customHeight="1" x14ac:dyDescent="0.2">
      <c r="E903" s="10"/>
      <c r="H903" s="39"/>
      <c r="I903" s="39"/>
      <c r="J903" s="39"/>
    </row>
    <row r="904" spans="5:10" ht="12" customHeight="1" x14ac:dyDescent="0.2">
      <c r="E904" s="10"/>
      <c r="H904" s="39"/>
      <c r="I904" s="39"/>
      <c r="J904" s="39"/>
    </row>
    <row r="905" spans="5:10" ht="12" customHeight="1" x14ac:dyDescent="0.2">
      <c r="E905" s="10"/>
      <c r="H905" s="39"/>
      <c r="I905" s="39"/>
      <c r="J905" s="39"/>
    </row>
    <row r="906" spans="5:10" ht="12" customHeight="1" x14ac:dyDescent="0.2">
      <c r="E906" s="10"/>
      <c r="H906" s="39"/>
      <c r="I906" s="39"/>
      <c r="J906" s="39"/>
    </row>
    <row r="907" spans="5:10" ht="12" customHeight="1" x14ac:dyDescent="0.2">
      <c r="E907" s="10"/>
      <c r="H907" s="39"/>
      <c r="I907" s="39"/>
      <c r="J907" s="39"/>
    </row>
    <row r="908" spans="5:10" ht="12" customHeight="1" x14ac:dyDescent="0.2">
      <c r="E908" s="10"/>
      <c r="H908" s="39"/>
      <c r="I908" s="39"/>
      <c r="J908" s="39"/>
    </row>
    <row r="909" spans="5:10" ht="12" customHeight="1" x14ac:dyDescent="0.2">
      <c r="E909" s="10"/>
      <c r="H909" s="39"/>
      <c r="I909" s="39"/>
      <c r="J909" s="39"/>
    </row>
    <row r="910" spans="5:10" ht="12" customHeight="1" x14ac:dyDescent="0.2">
      <c r="E910" s="10"/>
      <c r="H910" s="39"/>
      <c r="I910" s="39"/>
      <c r="J910" s="39"/>
    </row>
    <row r="911" spans="5:10" ht="12" customHeight="1" x14ac:dyDescent="0.2">
      <c r="E911" s="10"/>
      <c r="H911" s="39"/>
      <c r="I911" s="39"/>
      <c r="J911" s="39"/>
    </row>
    <row r="912" spans="5:10" ht="12" customHeight="1" x14ac:dyDescent="0.2">
      <c r="E912" s="10"/>
      <c r="H912" s="39"/>
      <c r="I912" s="39"/>
      <c r="J912" s="39"/>
    </row>
    <row r="913" spans="5:10" ht="12" customHeight="1" x14ac:dyDescent="0.2">
      <c r="E913" s="10"/>
      <c r="H913" s="39"/>
      <c r="I913" s="39"/>
      <c r="J913" s="39"/>
    </row>
    <row r="914" spans="5:10" ht="12" customHeight="1" x14ac:dyDescent="0.2">
      <c r="E914" s="10"/>
      <c r="H914" s="39"/>
      <c r="I914" s="39"/>
      <c r="J914" s="39"/>
    </row>
    <row r="915" spans="5:10" ht="12" customHeight="1" x14ac:dyDescent="0.2">
      <c r="E915" s="10"/>
      <c r="H915" s="39"/>
      <c r="I915" s="39"/>
      <c r="J915" s="39"/>
    </row>
    <row r="916" spans="5:10" ht="12" customHeight="1" x14ac:dyDescent="0.2">
      <c r="E916" s="10"/>
      <c r="H916" s="39"/>
      <c r="I916" s="39"/>
      <c r="J916" s="39"/>
    </row>
    <row r="917" spans="5:10" ht="12" customHeight="1" x14ac:dyDescent="0.2">
      <c r="E917" s="10"/>
      <c r="H917" s="39"/>
      <c r="I917" s="39"/>
      <c r="J917" s="39"/>
    </row>
    <row r="918" spans="5:10" ht="12" customHeight="1" x14ac:dyDescent="0.2">
      <c r="E918" s="10"/>
      <c r="H918" s="39"/>
      <c r="I918" s="39"/>
      <c r="J918" s="39"/>
    </row>
    <row r="919" spans="5:10" ht="12" customHeight="1" x14ac:dyDescent="0.2">
      <c r="E919" s="10"/>
      <c r="H919" s="39"/>
      <c r="I919" s="39"/>
      <c r="J919" s="39"/>
    </row>
    <row r="920" spans="5:10" ht="12" customHeight="1" x14ac:dyDescent="0.2">
      <c r="E920" s="10"/>
      <c r="H920" s="39"/>
      <c r="I920" s="39"/>
      <c r="J920" s="39"/>
    </row>
    <row r="921" spans="5:10" ht="12" customHeight="1" x14ac:dyDescent="0.2">
      <c r="E921" s="10"/>
      <c r="H921" s="39"/>
      <c r="I921" s="39"/>
      <c r="J921" s="39"/>
    </row>
    <row r="922" spans="5:10" ht="12" customHeight="1" x14ac:dyDescent="0.2">
      <c r="E922" s="10"/>
      <c r="H922" s="39"/>
      <c r="I922" s="39"/>
      <c r="J922" s="39"/>
    </row>
    <row r="923" spans="5:10" ht="12" customHeight="1" x14ac:dyDescent="0.2">
      <c r="E923" s="10"/>
      <c r="H923" s="39"/>
      <c r="I923" s="39"/>
      <c r="J923" s="39"/>
    </row>
    <row r="924" spans="5:10" ht="12" customHeight="1" x14ac:dyDescent="0.2">
      <c r="E924" s="10"/>
      <c r="H924" s="39"/>
      <c r="I924" s="39"/>
      <c r="J924" s="39"/>
    </row>
    <row r="925" spans="5:10" ht="12" customHeight="1" x14ac:dyDescent="0.2">
      <c r="E925" s="10"/>
      <c r="H925" s="39"/>
      <c r="I925" s="39"/>
      <c r="J925" s="39"/>
    </row>
    <row r="926" spans="5:10" ht="12" customHeight="1" x14ac:dyDescent="0.2">
      <c r="E926" s="10"/>
      <c r="H926" s="39"/>
      <c r="I926" s="39"/>
      <c r="J926" s="39"/>
    </row>
    <row r="927" spans="5:10" ht="12" customHeight="1" x14ac:dyDescent="0.2">
      <c r="E927" s="10"/>
      <c r="H927" s="39"/>
      <c r="I927" s="39"/>
      <c r="J927" s="39"/>
    </row>
    <row r="928" spans="5:10" ht="12" customHeight="1" x14ac:dyDescent="0.2">
      <c r="E928" s="10"/>
      <c r="H928" s="39"/>
      <c r="I928" s="39"/>
      <c r="J928" s="39"/>
    </row>
    <row r="929" spans="5:10" ht="12" customHeight="1" x14ac:dyDescent="0.2">
      <c r="E929" s="10"/>
      <c r="H929" s="39"/>
      <c r="I929" s="39"/>
      <c r="J929" s="39"/>
    </row>
    <row r="930" spans="5:10" ht="12" customHeight="1" x14ac:dyDescent="0.2">
      <c r="E930" s="10"/>
      <c r="H930" s="39"/>
      <c r="I930" s="39"/>
      <c r="J930" s="39"/>
    </row>
    <row r="931" spans="5:10" ht="12" customHeight="1" x14ac:dyDescent="0.2">
      <c r="E931" s="10"/>
      <c r="H931" s="39"/>
      <c r="I931" s="39"/>
      <c r="J931" s="39"/>
    </row>
    <row r="932" spans="5:10" ht="12" customHeight="1" x14ac:dyDescent="0.2">
      <c r="E932" s="10"/>
      <c r="H932" s="39"/>
      <c r="I932" s="39"/>
      <c r="J932" s="39"/>
    </row>
    <row r="933" spans="5:10" ht="12" customHeight="1" x14ac:dyDescent="0.2">
      <c r="E933" s="10"/>
      <c r="H933" s="39"/>
      <c r="I933" s="39"/>
      <c r="J933" s="39"/>
    </row>
    <row r="934" spans="5:10" ht="12" customHeight="1" x14ac:dyDescent="0.2">
      <c r="E934" s="10"/>
      <c r="H934" s="39"/>
      <c r="I934" s="39"/>
      <c r="J934" s="39"/>
    </row>
    <row r="935" spans="5:10" ht="12" customHeight="1" x14ac:dyDescent="0.2">
      <c r="E935" s="10"/>
      <c r="H935" s="39"/>
      <c r="I935" s="39"/>
      <c r="J935" s="39"/>
    </row>
    <row r="936" spans="5:10" ht="12" customHeight="1" x14ac:dyDescent="0.2">
      <c r="E936" s="10"/>
      <c r="H936" s="39"/>
      <c r="I936" s="39"/>
      <c r="J936" s="39"/>
    </row>
    <row r="937" spans="5:10" ht="12" customHeight="1" x14ac:dyDescent="0.2">
      <c r="E937" s="10"/>
      <c r="H937" s="39"/>
      <c r="I937" s="39"/>
      <c r="J937" s="39"/>
    </row>
    <row r="938" spans="5:10" ht="12" customHeight="1" x14ac:dyDescent="0.2">
      <c r="E938" s="10"/>
      <c r="H938" s="39"/>
      <c r="I938" s="39"/>
      <c r="J938" s="39"/>
    </row>
    <row r="939" spans="5:10" ht="12" customHeight="1" x14ac:dyDescent="0.2">
      <c r="E939" s="10"/>
      <c r="H939" s="39"/>
      <c r="I939" s="39"/>
      <c r="J939" s="39"/>
    </row>
    <row r="940" spans="5:10" ht="12" customHeight="1" x14ac:dyDescent="0.2">
      <c r="E940" s="10"/>
      <c r="H940" s="39"/>
      <c r="I940" s="39"/>
      <c r="J940" s="39"/>
    </row>
    <row r="941" spans="5:10" ht="12" customHeight="1" x14ac:dyDescent="0.2">
      <c r="E941" s="10"/>
      <c r="H941" s="39"/>
      <c r="I941" s="39"/>
      <c r="J941" s="39"/>
    </row>
    <row r="942" spans="5:10" ht="12" customHeight="1" x14ac:dyDescent="0.2">
      <c r="E942" s="10"/>
      <c r="H942" s="39"/>
      <c r="I942" s="39"/>
      <c r="J942" s="39"/>
    </row>
    <row r="943" spans="5:10" ht="12" customHeight="1" x14ac:dyDescent="0.2">
      <c r="E943" s="10"/>
      <c r="H943" s="39"/>
      <c r="I943" s="39"/>
      <c r="J943" s="39"/>
    </row>
    <row r="944" spans="5:10" ht="12" customHeight="1" x14ac:dyDescent="0.2">
      <c r="E944" s="10"/>
      <c r="H944" s="39"/>
      <c r="I944" s="39"/>
      <c r="J944" s="39"/>
    </row>
    <row r="945" spans="5:10" ht="12" customHeight="1" x14ac:dyDescent="0.2">
      <c r="E945" s="10"/>
      <c r="H945" s="39"/>
      <c r="I945" s="39"/>
      <c r="J945" s="39"/>
    </row>
    <row r="946" spans="5:10" ht="12" customHeight="1" x14ac:dyDescent="0.2">
      <c r="E946" s="10"/>
      <c r="H946" s="39"/>
      <c r="I946" s="39"/>
      <c r="J946" s="39"/>
    </row>
    <row r="947" spans="5:10" ht="12" customHeight="1" x14ac:dyDescent="0.2">
      <c r="E947" s="10"/>
      <c r="H947" s="39"/>
      <c r="I947" s="39"/>
      <c r="J947" s="39"/>
    </row>
    <row r="948" spans="5:10" ht="12" customHeight="1" x14ac:dyDescent="0.2">
      <c r="E948" s="10"/>
      <c r="H948" s="39"/>
      <c r="I948" s="39"/>
      <c r="J948" s="39"/>
    </row>
    <row r="949" spans="5:10" ht="12" customHeight="1" x14ac:dyDescent="0.2">
      <c r="E949" s="10"/>
      <c r="H949" s="39"/>
      <c r="I949" s="39"/>
      <c r="J949" s="39"/>
    </row>
    <row r="950" spans="5:10" ht="12" customHeight="1" x14ac:dyDescent="0.2">
      <c r="E950" s="10"/>
      <c r="H950" s="39"/>
      <c r="I950" s="39"/>
      <c r="J950" s="39"/>
    </row>
    <row r="951" spans="5:10" ht="12" customHeight="1" x14ac:dyDescent="0.2">
      <c r="E951" s="10"/>
      <c r="H951" s="39"/>
      <c r="I951" s="39"/>
      <c r="J951" s="39"/>
    </row>
    <row r="952" spans="5:10" ht="12" customHeight="1" x14ac:dyDescent="0.2">
      <c r="E952" s="10"/>
      <c r="H952" s="39"/>
      <c r="I952" s="39"/>
      <c r="J952" s="39"/>
    </row>
    <row r="953" spans="5:10" ht="12" customHeight="1" x14ac:dyDescent="0.2">
      <c r="E953" s="10"/>
      <c r="H953" s="39"/>
      <c r="I953" s="39"/>
      <c r="J953" s="39"/>
    </row>
    <row r="954" spans="5:10" ht="12" customHeight="1" x14ac:dyDescent="0.2">
      <c r="E954" s="10"/>
      <c r="H954" s="39"/>
      <c r="I954" s="39"/>
      <c r="J954" s="39"/>
    </row>
    <row r="955" spans="5:10" ht="12" customHeight="1" x14ac:dyDescent="0.2">
      <c r="E955" s="10"/>
      <c r="H955" s="39"/>
      <c r="I955" s="39"/>
      <c r="J955" s="39"/>
    </row>
    <row r="956" spans="5:10" ht="12" customHeight="1" x14ac:dyDescent="0.2">
      <c r="E956" s="10"/>
      <c r="H956" s="39"/>
      <c r="I956" s="39"/>
      <c r="J956" s="39"/>
    </row>
    <row r="957" spans="5:10" ht="12" customHeight="1" x14ac:dyDescent="0.2">
      <c r="E957" s="10"/>
      <c r="H957" s="39"/>
      <c r="I957" s="39"/>
      <c r="J957" s="39"/>
    </row>
    <row r="958" spans="5:10" ht="12" customHeight="1" x14ac:dyDescent="0.2">
      <c r="E958" s="10"/>
      <c r="H958" s="39"/>
      <c r="I958" s="39"/>
      <c r="J958" s="39"/>
    </row>
    <row r="959" spans="5:10" ht="12" customHeight="1" x14ac:dyDescent="0.2">
      <c r="E959" s="10"/>
      <c r="H959" s="39"/>
      <c r="I959" s="39"/>
      <c r="J959" s="39"/>
    </row>
    <row r="960" spans="5:10" ht="12" customHeight="1" x14ac:dyDescent="0.2">
      <c r="E960" s="10"/>
      <c r="H960" s="39"/>
      <c r="I960" s="39"/>
      <c r="J960" s="39"/>
    </row>
    <row r="961" spans="5:10" ht="12" customHeight="1" x14ac:dyDescent="0.2">
      <c r="E961" s="10"/>
      <c r="H961" s="39"/>
      <c r="I961" s="39"/>
      <c r="J961" s="39"/>
    </row>
    <row r="962" spans="5:10" ht="12" customHeight="1" x14ac:dyDescent="0.2">
      <c r="E962" s="10"/>
      <c r="H962" s="39"/>
      <c r="I962" s="39"/>
      <c r="J962" s="39"/>
    </row>
    <row r="963" spans="5:10" ht="12" customHeight="1" x14ac:dyDescent="0.2">
      <c r="E963" s="10"/>
      <c r="H963" s="39"/>
      <c r="I963" s="39"/>
      <c r="J963" s="39"/>
    </row>
    <row r="964" spans="5:10" ht="12" customHeight="1" x14ac:dyDescent="0.2">
      <c r="E964" s="10"/>
      <c r="H964" s="39"/>
      <c r="I964" s="39"/>
      <c r="J964" s="39"/>
    </row>
    <row r="965" spans="5:10" ht="12" customHeight="1" x14ac:dyDescent="0.2">
      <c r="E965" s="10"/>
      <c r="H965" s="39"/>
      <c r="I965" s="39"/>
      <c r="J965" s="39"/>
    </row>
    <row r="966" spans="5:10" ht="12" customHeight="1" x14ac:dyDescent="0.2">
      <c r="E966" s="10"/>
      <c r="H966" s="39"/>
      <c r="I966" s="39"/>
      <c r="J966" s="39"/>
    </row>
    <row r="967" spans="5:10" ht="12" customHeight="1" x14ac:dyDescent="0.2">
      <c r="E967" s="10"/>
      <c r="H967" s="39"/>
      <c r="I967" s="39"/>
      <c r="J967" s="39"/>
    </row>
    <row r="968" spans="5:10" ht="12" customHeight="1" x14ac:dyDescent="0.2">
      <c r="E968" s="10"/>
      <c r="H968" s="39"/>
      <c r="I968" s="39"/>
      <c r="J968" s="39"/>
    </row>
    <row r="969" spans="5:10" ht="12" customHeight="1" x14ac:dyDescent="0.2">
      <c r="E969" s="10"/>
      <c r="H969" s="39"/>
      <c r="I969" s="39"/>
      <c r="J969" s="39"/>
    </row>
    <row r="970" spans="5:10" ht="12" customHeight="1" x14ac:dyDescent="0.2">
      <c r="E970" s="10"/>
      <c r="H970" s="39"/>
      <c r="I970" s="39"/>
      <c r="J970" s="39"/>
    </row>
    <row r="971" spans="5:10" ht="12" customHeight="1" x14ac:dyDescent="0.2">
      <c r="E971" s="10"/>
      <c r="H971" s="39"/>
      <c r="I971" s="39"/>
      <c r="J971" s="39"/>
    </row>
    <row r="972" spans="5:10" ht="12" customHeight="1" x14ac:dyDescent="0.2">
      <c r="E972" s="10"/>
      <c r="H972" s="39"/>
      <c r="I972" s="39"/>
      <c r="J972" s="39"/>
    </row>
    <row r="973" spans="5:10" ht="12" customHeight="1" x14ac:dyDescent="0.2">
      <c r="E973" s="10"/>
      <c r="H973" s="39"/>
      <c r="I973" s="39"/>
      <c r="J973" s="39"/>
    </row>
    <row r="974" spans="5:10" ht="12" customHeight="1" x14ac:dyDescent="0.2">
      <c r="E974" s="10"/>
      <c r="H974" s="39"/>
      <c r="I974" s="39"/>
      <c r="J974" s="39"/>
    </row>
    <row r="975" spans="5:10" ht="12" customHeight="1" x14ac:dyDescent="0.2">
      <c r="E975" s="10"/>
      <c r="H975" s="39"/>
      <c r="I975" s="39"/>
      <c r="J975" s="39"/>
    </row>
    <row r="976" spans="5:10" ht="12" customHeight="1" x14ac:dyDescent="0.2">
      <c r="E976" s="10"/>
      <c r="H976" s="39"/>
      <c r="I976" s="39"/>
      <c r="J976" s="39"/>
    </row>
    <row r="977" spans="5:10" ht="12" customHeight="1" x14ac:dyDescent="0.2">
      <c r="E977" s="10"/>
      <c r="H977" s="39"/>
      <c r="I977" s="39"/>
      <c r="J977" s="39"/>
    </row>
    <row r="978" spans="5:10" ht="12" customHeight="1" x14ac:dyDescent="0.2">
      <c r="E978" s="10"/>
      <c r="H978" s="39"/>
      <c r="I978" s="39"/>
      <c r="J978" s="39"/>
    </row>
    <row r="979" spans="5:10" ht="12" customHeight="1" x14ac:dyDescent="0.2">
      <c r="E979" s="10"/>
      <c r="H979" s="39"/>
      <c r="I979" s="39"/>
      <c r="J979" s="39"/>
    </row>
    <row r="980" spans="5:10" ht="12" customHeight="1" x14ac:dyDescent="0.2">
      <c r="E980" s="10"/>
      <c r="H980" s="39"/>
      <c r="I980" s="39"/>
      <c r="J980" s="39"/>
    </row>
    <row r="981" spans="5:10" ht="12" customHeight="1" x14ac:dyDescent="0.2">
      <c r="E981" s="10"/>
      <c r="H981" s="39"/>
      <c r="I981" s="39"/>
      <c r="J981" s="39"/>
    </row>
    <row r="982" spans="5:10" ht="12" customHeight="1" x14ac:dyDescent="0.2">
      <c r="E982" s="10"/>
      <c r="H982" s="39"/>
      <c r="I982" s="39"/>
      <c r="J982" s="39"/>
    </row>
    <row r="983" spans="5:10" ht="12" customHeight="1" x14ac:dyDescent="0.2">
      <c r="E983" s="10"/>
      <c r="H983" s="39"/>
      <c r="I983" s="39"/>
      <c r="J983" s="39"/>
    </row>
    <row r="984" spans="5:10" ht="12" customHeight="1" x14ac:dyDescent="0.2">
      <c r="E984" s="10"/>
      <c r="H984" s="39"/>
      <c r="I984" s="39"/>
      <c r="J984" s="39"/>
    </row>
    <row r="985" spans="5:10" ht="12" customHeight="1" x14ac:dyDescent="0.2">
      <c r="E985" s="10"/>
      <c r="H985" s="39"/>
      <c r="I985" s="39"/>
      <c r="J985" s="39"/>
    </row>
    <row r="986" spans="5:10" ht="12" customHeight="1" x14ac:dyDescent="0.2">
      <c r="E986" s="10"/>
      <c r="H986" s="39"/>
      <c r="I986" s="39"/>
      <c r="J986" s="39"/>
    </row>
    <row r="987" spans="5:10" ht="12" customHeight="1" x14ac:dyDescent="0.2">
      <c r="E987" s="10"/>
      <c r="H987" s="39"/>
      <c r="I987" s="39"/>
      <c r="J987" s="39"/>
    </row>
    <row r="988" spans="5:10" ht="12" customHeight="1" x14ac:dyDescent="0.2">
      <c r="E988" s="10"/>
      <c r="H988" s="39"/>
      <c r="I988" s="39"/>
      <c r="J988" s="39"/>
    </row>
    <row r="989" spans="5:10" ht="12" customHeight="1" x14ac:dyDescent="0.2">
      <c r="E989" s="10"/>
      <c r="H989" s="39"/>
      <c r="I989" s="39"/>
      <c r="J989" s="39"/>
    </row>
    <row r="990" spans="5:10" ht="12" customHeight="1" x14ac:dyDescent="0.2">
      <c r="E990" s="10"/>
      <c r="H990" s="39"/>
      <c r="I990" s="39"/>
      <c r="J990" s="39"/>
    </row>
    <row r="991" spans="5:10" ht="12" customHeight="1" x14ac:dyDescent="0.2">
      <c r="E991" s="10"/>
      <c r="H991" s="39"/>
      <c r="I991" s="39"/>
      <c r="J991" s="39"/>
    </row>
    <row r="992" spans="5:10" ht="12" customHeight="1" x14ac:dyDescent="0.2">
      <c r="E992" s="10"/>
      <c r="H992" s="39"/>
      <c r="I992" s="39"/>
      <c r="J992" s="39"/>
    </row>
    <row r="993" spans="5:10" ht="12" customHeight="1" x14ac:dyDescent="0.2">
      <c r="E993" s="10"/>
      <c r="H993" s="39"/>
      <c r="I993" s="39"/>
      <c r="J993" s="39"/>
    </row>
    <row r="994" spans="5:10" ht="12" customHeight="1" x14ac:dyDescent="0.2">
      <c r="E994" s="10"/>
      <c r="H994" s="39"/>
      <c r="I994" s="39"/>
      <c r="J994" s="39"/>
    </row>
    <row r="995" spans="5:10" ht="12" customHeight="1" x14ac:dyDescent="0.2">
      <c r="E995" s="10"/>
      <c r="H995" s="39"/>
      <c r="I995" s="39"/>
      <c r="J995" s="39"/>
    </row>
    <row r="996" spans="5:10" ht="12" customHeight="1" x14ac:dyDescent="0.2">
      <c r="E996" s="10"/>
      <c r="H996" s="39"/>
      <c r="I996" s="39"/>
      <c r="J996" s="39"/>
    </row>
    <row r="997" spans="5:10" ht="12" customHeight="1" x14ac:dyDescent="0.2">
      <c r="E997" s="10"/>
      <c r="H997" s="39"/>
      <c r="I997" s="39"/>
      <c r="J997" s="39"/>
    </row>
    <row r="998" spans="5:10" ht="12" customHeight="1" x14ac:dyDescent="0.2">
      <c r="E998" s="10"/>
      <c r="H998" s="39"/>
      <c r="I998" s="39"/>
      <c r="J998" s="39"/>
    </row>
    <row r="999" spans="5:10" ht="12" customHeight="1" x14ac:dyDescent="0.2">
      <c r="E999" s="10"/>
      <c r="H999" s="39"/>
      <c r="I999" s="39"/>
      <c r="J999" s="39"/>
    </row>
    <row r="1000" spans="5:10" ht="12" customHeight="1" x14ac:dyDescent="0.2">
      <c r="E1000" s="10"/>
      <c r="H1000" s="39"/>
      <c r="I1000" s="39"/>
      <c r="J1000" s="39"/>
    </row>
  </sheetData>
  <sheetProtection algorithmName="SHA-512" hashValue="vraZo3OIZhTyj/q9kZhGZCpoMzhx/Nd4zm8Nl7m/P8sGTZlWqloWrwiFUyIeQXX+dfrgixIRqyp6CeVeBjsJzA==" saltValue="/4Mux1olX4OpH3O/+XtiQA==" spinCount="100000" sheet="1" objects="1" scenarios="1" formatCells="0" formatColumns="0" formatRows="0" insertColumns="0" insertRows="0" deleteColumns="0" deleteRows="0"/>
  <mergeCells count="7">
    <mergeCell ref="A38:D38"/>
    <mergeCell ref="A40:B41"/>
    <mergeCell ref="A1:D1"/>
    <mergeCell ref="A3:D3"/>
    <mergeCell ref="A5:D5"/>
    <mergeCell ref="A7:D7"/>
    <mergeCell ref="A9:B10"/>
  </mergeCells>
  <pageMargins left="0.55118110236220474" right="0.55118110236220474" top="0.39370078740157483" bottom="0.39370078740157483" header="0" footer="0"/>
  <pageSetup orientation="portrait"/>
  <headerFooter>
    <oddHeader>&amp;C&amp;P</oddHeader>
  </headerFooter>
  <rowBreaks count="1" manualBreakCount="1">
    <brk id="3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C12" sqref="C12"/>
    </sheetView>
  </sheetViews>
  <sheetFormatPr defaultColWidth="12.5703125" defaultRowHeight="15" customHeight="1" x14ac:dyDescent="0.2"/>
  <cols>
    <col min="1" max="1" width="25.42578125" customWidth="1"/>
    <col min="2" max="2" width="4.28515625" customWidth="1"/>
    <col min="3" max="3" width="31" customWidth="1"/>
    <col min="4" max="4" width="34.140625" customWidth="1"/>
    <col min="5" max="5" width="9.140625" hidden="1" customWidth="1"/>
    <col min="6" max="6" width="3.140625" hidden="1" customWidth="1"/>
    <col min="7" max="7" width="8.5703125" hidden="1" customWidth="1"/>
    <col min="8" max="8" width="13.42578125" hidden="1" customWidth="1"/>
    <col min="9" max="26" width="8.5703125" customWidth="1"/>
  </cols>
  <sheetData>
    <row r="1" spans="1:26" ht="12.75" customHeight="1" x14ac:dyDescent="0.2">
      <c r="A1" s="311" t="s">
        <v>114</v>
      </c>
      <c r="B1" s="312"/>
      <c r="C1" s="312"/>
      <c r="D1" s="312"/>
      <c r="E1" s="163"/>
      <c r="H1" s="39"/>
    </row>
    <row r="2" spans="1:26" ht="12" customHeight="1" x14ac:dyDescent="0.2">
      <c r="A2" s="164"/>
      <c r="B2" s="164"/>
      <c r="C2" s="164"/>
      <c r="D2" s="164"/>
      <c r="E2" s="163"/>
      <c r="H2" s="39"/>
    </row>
    <row r="3" spans="1:26" ht="24" customHeight="1" x14ac:dyDescent="0.2">
      <c r="A3" s="303" t="s">
        <v>79</v>
      </c>
      <c r="B3" s="260"/>
      <c r="C3" s="260"/>
      <c r="D3" s="260"/>
      <c r="E3" s="165"/>
      <c r="H3" s="39"/>
    </row>
    <row r="4" spans="1:26" ht="6.75" customHeight="1" x14ac:dyDescent="0.2">
      <c r="E4" s="10"/>
      <c r="H4" s="39"/>
    </row>
    <row r="5" spans="1:26" ht="27" customHeight="1" x14ac:dyDescent="0.2">
      <c r="A5" s="304" t="s">
        <v>93</v>
      </c>
      <c r="B5" s="260"/>
      <c r="C5" s="260"/>
      <c r="D5" s="260"/>
      <c r="E5" s="167"/>
      <c r="H5" s="39"/>
    </row>
    <row r="6" spans="1:26" ht="9" customHeight="1" x14ac:dyDescent="0.2">
      <c r="A6" s="166"/>
      <c r="B6" s="166"/>
      <c r="C6" s="166"/>
      <c r="D6" s="166"/>
      <c r="E6" s="167"/>
      <c r="H6" s="39"/>
    </row>
    <row r="7" spans="1:26" ht="22.5" customHeight="1" x14ac:dyDescent="0.2">
      <c r="A7" s="305" t="s">
        <v>94</v>
      </c>
      <c r="B7" s="260"/>
      <c r="C7" s="260"/>
      <c r="D7" s="260"/>
      <c r="E7" s="167"/>
      <c r="H7" s="39"/>
    </row>
    <row r="8" spans="1:26" ht="6.75" customHeight="1" x14ac:dyDescent="0.2">
      <c r="A8" s="166"/>
      <c r="B8" s="166"/>
      <c r="C8" s="166"/>
      <c r="D8" s="166"/>
      <c r="E8" s="167"/>
      <c r="H8" s="39"/>
    </row>
    <row r="9" spans="1:26" ht="43.5" customHeight="1" x14ac:dyDescent="0.2">
      <c r="A9" s="306" t="s">
        <v>82</v>
      </c>
      <c r="B9" s="307"/>
      <c r="C9" s="168" t="s">
        <v>83</v>
      </c>
      <c r="D9" s="169" t="s">
        <v>84</v>
      </c>
      <c r="E9" s="10"/>
      <c r="G9" s="170" t="s">
        <v>95</v>
      </c>
      <c r="H9" s="39"/>
    </row>
    <row r="10" spans="1:26" ht="21.75" customHeight="1" x14ac:dyDescent="0.2">
      <c r="A10" s="308"/>
      <c r="B10" s="309"/>
      <c r="C10" s="171" t="str">
        <f>'Tr key PS - F-time {B}'!C10</f>
        <v xml:space="preserve"> 31 March 2026</v>
      </c>
      <c r="D10" s="172" t="str">
        <f>'Tr key PS - F-time {B}'!D10</f>
        <v xml:space="preserve"> 1 April 2026</v>
      </c>
      <c r="E10" s="10"/>
      <c r="G10" s="170"/>
      <c r="H10" s="39"/>
    </row>
    <row r="11" spans="1:26" ht="9.75" customHeight="1" x14ac:dyDescent="0.2">
      <c r="A11" s="173"/>
      <c r="B11" s="173"/>
      <c r="C11" s="174"/>
      <c r="D11" s="174"/>
      <c r="E11" s="10"/>
      <c r="H11" s="39"/>
    </row>
    <row r="12" spans="1:26" ht="21" customHeight="1" x14ac:dyDescent="0.2">
      <c r="A12" s="175" t="s">
        <v>52</v>
      </c>
      <c r="B12" s="219"/>
      <c r="C12" s="177">
        <f>'Costing Model'!K8</f>
        <v>791697</v>
      </c>
      <c r="D12" s="178">
        <f>'Costing Model'!L8</f>
        <v>823365</v>
      </c>
      <c r="E12" s="179"/>
      <c r="F12" s="180"/>
      <c r="G12" s="181">
        <f t="shared" ref="G12:G23" si="0">(D12-H12)/H12</f>
        <v>4.0000151573139721E-2</v>
      </c>
      <c r="H12" s="220">
        <f>'Costing Model'!K8</f>
        <v>791697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21" customHeight="1" x14ac:dyDescent="0.2">
      <c r="A13" s="183" t="s">
        <v>72</v>
      </c>
      <c r="B13" s="184"/>
      <c r="C13" s="177">
        <f>'Costing Model'!K9</f>
        <v>803571</v>
      </c>
      <c r="D13" s="186">
        <f>'Costing Model'!L9</f>
        <v>835713</v>
      </c>
      <c r="E13" s="179">
        <f t="shared" ref="E13:E23" si="1">D13/D12-1</f>
        <v>1.4996994042739242E-2</v>
      </c>
      <c r="F13" s="180"/>
      <c r="G13" s="181">
        <f t="shared" si="0"/>
        <v>3.9998954666109157E-2</v>
      </c>
      <c r="H13" s="220">
        <f>'Costing Model'!K9</f>
        <v>803571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1" customHeight="1" x14ac:dyDescent="0.2">
      <c r="A14" s="183" t="s">
        <v>50</v>
      </c>
      <c r="B14" s="184"/>
      <c r="C14" s="177">
        <f>'Costing Model'!K10</f>
        <v>815625</v>
      </c>
      <c r="D14" s="186">
        <f>'Costing Model'!L10</f>
        <v>848250</v>
      </c>
      <c r="E14" s="179">
        <f t="shared" si="1"/>
        <v>1.500156154086385E-2</v>
      </c>
      <c r="F14" s="180"/>
      <c r="G14" s="181">
        <f t="shared" si="0"/>
        <v>0.04</v>
      </c>
      <c r="H14" s="220">
        <f>'Costing Model'!K10</f>
        <v>815625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1" customHeight="1" x14ac:dyDescent="0.2">
      <c r="A15" s="188"/>
      <c r="B15" s="187"/>
      <c r="C15" s="177">
        <f>'Costing Model'!K11</f>
        <v>827859</v>
      </c>
      <c r="D15" s="186">
        <f>'Costing Model'!L11</f>
        <v>860973</v>
      </c>
      <c r="E15" s="179">
        <f t="shared" si="1"/>
        <v>1.4999115826701992E-2</v>
      </c>
      <c r="F15" s="180"/>
      <c r="G15" s="181">
        <f t="shared" si="0"/>
        <v>3.9999565143339626E-2</v>
      </c>
      <c r="H15" s="220">
        <f>'Costing Model'!K11</f>
        <v>827859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1" customHeight="1" x14ac:dyDescent="0.2">
      <c r="A16" s="188"/>
      <c r="B16" s="187"/>
      <c r="C16" s="177">
        <f>'Costing Model'!K12</f>
        <v>840276</v>
      </c>
      <c r="D16" s="186">
        <f>'Costing Model'!L12</f>
        <v>873888</v>
      </c>
      <c r="E16" s="179">
        <f t="shared" si="1"/>
        <v>1.5000470398026433E-2</v>
      </c>
      <c r="F16" s="180"/>
      <c r="G16" s="181">
        <f t="shared" si="0"/>
        <v>4.0001142481755993E-2</v>
      </c>
      <c r="H16" s="220">
        <f>'Costing Model'!K12</f>
        <v>840276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1" customHeight="1" x14ac:dyDescent="0.2">
      <c r="A17" s="188"/>
      <c r="B17" s="187"/>
      <c r="C17" s="177">
        <f>'Costing Model'!K13</f>
        <v>852882</v>
      </c>
      <c r="D17" s="186">
        <f>'Costing Model'!L13</f>
        <v>886998</v>
      </c>
      <c r="E17" s="179">
        <f t="shared" si="1"/>
        <v>1.5001922443150573E-2</v>
      </c>
      <c r="F17" s="180"/>
      <c r="G17" s="181">
        <f t="shared" si="0"/>
        <v>4.0000844196500802E-2</v>
      </c>
      <c r="H17" s="220">
        <f>'Costing Model'!K13</f>
        <v>852882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21" customHeight="1" x14ac:dyDescent="0.2">
      <c r="A18" s="188"/>
      <c r="B18" s="187"/>
      <c r="C18" s="177">
        <f>'Costing Model'!K14</f>
        <v>865674</v>
      </c>
      <c r="D18" s="186">
        <f>'Costing Model'!L14</f>
        <v>900303</v>
      </c>
      <c r="E18" s="179">
        <f t="shared" si="1"/>
        <v>1.5000033821947811E-2</v>
      </c>
      <c r="F18" s="180"/>
      <c r="G18" s="181">
        <f t="shared" si="0"/>
        <v>4.0002356545304582E-2</v>
      </c>
      <c r="H18" s="220">
        <f>'Costing Model'!K14</f>
        <v>865674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21" customHeight="1" x14ac:dyDescent="0.2">
      <c r="A19" s="188"/>
      <c r="B19" s="187"/>
      <c r="C19" s="177">
        <f>'Costing Model'!K15</f>
        <v>878661</v>
      </c>
      <c r="D19" s="186">
        <f>'Costing Model'!L15</f>
        <v>913809</v>
      </c>
      <c r="E19" s="179">
        <f t="shared" si="1"/>
        <v>1.5001616122572115E-2</v>
      </c>
      <c r="F19" s="180"/>
      <c r="G19" s="181">
        <f t="shared" si="0"/>
        <v>4.000177542874897E-2</v>
      </c>
      <c r="H19" s="220">
        <f>'Costing Model'!K15</f>
        <v>878661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21" customHeight="1" x14ac:dyDescent="0.2">
      <c r="A20" s="188"/>
      <c r="B20" s="187"/>
      <c r="C20" s="177">
        <f>'Costing Model'!K16</f>
        <v>891837</v>
      </c>
      <c r="D20" s="186">
        <f>'Costing Model'!L16</f>
        <v>927513</v>
      </c>
      <c r="E20" s="179">
        <f t="shared" si="1"/>
        <v>1.4996569304964069E-2</v>
      </c>
      <c r="F20" s="180"/>
      <c r="G20" s="181">
        <f t="shared" si="0"/>
        <v>4.0002825628450041E-2</v>
      </c>
      <c r="H20" s="220">
        <f>'Costing Model'!K16</f>
        <v>891837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21" customHeight="1" x14ac:dyDescent="0.2">
      <c r="A21" s="188"/>
      <c r="B21" s="187"/>
      <c r="C21" s="177">
        <f>'Costing Model'!K17</f>
        <v>905217</v>
      </c>
      <c r="D21" s="186">
        <f>'Costing Model'!L17</f>
        <v>941424</v>
      </c>
      <c r="E21" s="179">
        <f t="shared" si="1"/>
        <v>1.4998172532352694E-2</v>
      </c>
      <c r="F21" s="180"/>
      <c r="G21" s="181">
        <f t="shared" si="0"/>
        <v>3.9998144091416755E-2</v>
      </c>
      <c r="H21" s="220">
        <f>'Costing Model'!K17</f>
        <v>905217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21" customHeight="1" x14ac:dyDescent="0.2">
      <c r="A22" s="188"/>
      <c r="B22" s="187"/>
      <c r="C22" s="177">
        <f>'Costing Model'!K18</f>
        <v>918795</v>
      </c>
      <c r="D22" s="186">
        <f>'Costing Model'!L18</f>
        <v>955548</v>
      </c>
      <c r="E22" s="179">
        <f t="shared" si="1"/>
        <v>1.5002804262479019E-2</v>
      </c>
      <c r="F22" s="180"/>
      <c r="G22" s="181">
        <f t="shared" si="0"/>
        <v>4.0001306058478771E-2</v>
      </c>
      <c r="H22" s="220">
        <f>'Costing Model'!K18</f>
        <v>918795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21" customHeight="1" x14ac:dyDescent="0.2">
      <c r="A23" s="189"/>
      <c r="B23" s="190"/>
      <c r="C23" s="250">
        <f>'Costing Model'!K19</f>
        <v>932577</v>
      </c>
      <c r="D23" s="192">
        <f>'Costing Model'!L19</f>
        <v>969879</v>
      </c>
      <c r="E23" s="179">
        <f t="shared" si="1"/>
        <v>1.4997676725815978E-2</v>
      </c>
      <c r="F23" s="180"/>
      <c r="G23" s="181">
        <f t="shared" si="0"/>
        <v>3.9998841918683394E-2</v>
      </c>
      <c r="H23" s="220">
        <f>'Costing Model'!K19</f>
        <v>932577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2" customHeight="1" x14ac:dyDescent="0.2">
      <c r="A24" s="215"/>
      <c r="B24" s="154"/>
      <c r="C24" s="216"/>
      <c r="D24" s="216"/>
      <c r="E24" s="179"/>
      <c r="F24" s="180"/>
      <c r="G24" s="181"/>
      <c r="H24" s="220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21" customHeight="1" x14ac:dyDescent="0.2">
      <c r="A25" s="175" t="s">
        <v>54</v>
      </c>
      <c r="B25" s="219"/>
      <c r="C25" s="177">
        <f>'Costing Model'!K22</f>
        <v>934314</v>
      </c>
      <c r="D25" s="178">
        <f>'Costing Model'!L22</f>
        <v>971685</v>
      </c>
      <c r="E25" s="179"/>
      <c r="F25" s="180"/>
      <c r="G25" s="181">
        <f t="shared" ref="G25:G37" si="2">(D25-H25)/H25</f>
        <v>3.9998330325779125E-2</v>
      </c>
      <c r="H25" s="220">
        <f>'Costing Model'!K22</f>
        <v>934314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21" customHeight="1" x14ac:dyDescent="0.2">
      <c r="A26" s="183" t="s">
        <v>73</v>
      </c>
      <c r="B26" s="184"/>
      <c r="C26" s="177">
        <f>'Costing Model'!K23</f>
        <v>948327</v>
      </c>
      <c r="D26" s="186">
        <f>'Costing Model'!L23</f>
        <v>986259</v>
      </c>
      <c r="E26" s="179">
        <f t="shared" ref="E26:E37" si="3">D26/D25-1</f>
        <v>1.4998687846369929E-2</v>
      </c>
      <c r="F26" s="180"/>
      <c r="G26" s="181">
        <f t="shared" si="2"/>
        <v>3.9998861152324039E-2</v>
      </c>
      <c r="H26" s="220">
        <f>'Costing Model'!K23</f>
        <v>948327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21" customHeight="1" x14ac:dyDescent="0.2">
      <c r="A27" s="183"/>
      <c r="B27" s="184"/>
      <c r="C27" s="177">
        <f>'Costing Model'!K24</f>
        <v>962553</v>
      </c>
      <c r="D27" s="186">
        <f>'Costing Model'!L24</f>
        <v>1001052</v>
      </c>
      <c r="E27" s="179">
        <f t="shared" si="3"/>
        <v>1.4999102669785547E-2</v>
      </c>
      <c r="F27" s="180"/>
      <c r="G27" s="181">
        <f t="shared" si="2"/>
        <v>3.9996758620044821E-2</v>
      </c>
      <c r="H27" s="220">
        <f>'Costing Model'!K24</f>
        <v>962553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21" customHeight="1" x14ac:dyDescent="0.2">
      <c r="A28" s="188"/>
      <c r="B28" s="187"/>
      <c r="C28" s="177">
        <f>'Costing Model'!K25</f>
        <v>976989</v>
      </c>
      <c r="D28" s="186">
        <f>'Costing Model'!L25</f>
        <v>1016067</v>
      </c>
      <c r="E28" s="179">
        <f t="shared" si="3"/>
        <v>1.4999220819697623E-2</v>
      </c>
      <c r="F28" s="180"/>
      <c r="G28" s="181">
        <f t="shared" si="2"/>
        <v>3.9998403257354993E-2</v>
      </c>
      <c r="H28" s="220">
        <f>'Costing Model'!K25</f>
        <v>976989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21" customHeight="1" x14ac:dyDescent="0.2">
      <c r="A29" s="188"/>
      <c r="B29" s="187"/>
      <c r="C29" s="177">
        <f>'Costing Model'!K26</f>
        <v>991644</v>
      </c>
      <c r="D29" s="186">
        <f>'Costing Model'!L26</f>
        <v>1031310</v>
      </c>
      <c r="E29" s="179">
        <f t="shared" si="3"/>
        <v>1.5001963453197487E-2</v>
      </c>
      <c r="F29" s="180"/>
      <c r="G29" s="181">
        <f t="shared" si="2"/>
        <v>4.0000242022338664E-2</v>
      </c>
      <c r="H29" s="220">
        <f>'Costing Model'!K26</f>
        <v>991644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21" customHeight="1" x14ac:dyDescent="0.2">
      <c r="A30" s="188"/>
      <c r="B30" s="187"/>
      <c r="C30" s="177">
        <f>'Costing Model'!K27</f>
        <v>1006518</v>
      </c>
      <c r="D30" s="186">
        <f>'Costing Model'!L27</f>
        <v>1046778</v>
      </c>
      <c r="E30" s="179">
        <f t="shared" si="3"/>
        <v>1.4998400093085396E-2</v>
      </c>
      <c r="F30" s="180"/>
      <c r="G30" s="181">
        <f t="shared" si="2"/>
        <v>3.999928466256937E-2</v>
      </c>
      <c r="H30" s="220">
        <f>'Costing Model'!K27</f>
        <v>1006518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21" customHeight="1" x14ac:dyDescent="0.2">
      <c r="A31" s="188"/>
      <c r="B31" s="187"/>
      <c r="C31" s="177">
        <f>'Costing Model'!K28</f>
        <v>1021617</v>
      </c>
      <c r="D31" s="186">
        <f>'Costing Model'!L28</f>
        <v>1062483</v>
      </c>
      <c r="E31" s="179">
        <f t="shared" si="3"/>
        <v>1.5003181190281101E-2</v>
      </c>
      <c r="F31" s="180"/>
      <c r="G31" s="181">
        <f t="shared" si="2"/>
        <v>4.0001292069337141E-2</v>
      </c>
      <c r="H31" s="220">
        <f>'Costing Model'!K28</f>
        <v>1021617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21" customHeight="1" x14ac:dyDescent="0.2">
      <c r="A32" s="188"/>
      <c r="B32" s="187"/>
      <c r="C32" s="177">
        <f>'Costing Model'!K29</f>
        <v>1036941</v>
      </c>
      <c r="D32" s="186">
        <f>'Costing Model'!L29</f>
        <v>1078419</v>
      </c>
      <c r="E32" s="179">
        <f t="shared" si="3"/>
        <v>1.4998828216545634E-2</v>
      </c>
      <c r="F32" s="180"/>
      <c r="G32" s="181">
        <f t="shared" si="2"/>
        <v>4.0000347175008028E-2</v>
      </c>
      <c r="H32" s="220">
        <f>'Costing Model'!K29</f>
        <v>1036941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21" customHeight="1" x14ac:dyDescent="0.2">
      <c r="A33" s="188"/>
      <c r="B33" s="187"/>
      <c r="C33" s="177">
        <f>'Costing Model'!K30</f>
        <v>1052493</v>
      </c>
      <c r="D33" s="186">
        <f>'Costing Model'!L30</f>
        <v>1094592</v>
      </c>
      <c r="E33" s="179">
        <f t="shared" si="3"/>
        <v>1.4996953874143459E-2</v>
      </c>
      <c r="F33" s="180"/>
      <c r="G33" s="181">
        <f t="shared" si="2"/>
        <v>3.9999315909939541E-2</v>
      </c>
      <c r="H33" s="220">
        <f>'Costing Model'!K30</f>
        <v>1052493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1" customHeight="1" x14ac:dyDescent="0.2">
      <c r="A34" s="188"/>
      <c r="B34" s="187"/>
      <c r="C34" s="177">
        <f>'Costing Model'!K31</f>
        <v>1068282</v>
      </c>
      <c r="D34" s="186">
        <f>'Costing Model'!L31</f>
        <v>1111014</v>
      </c>
      <c r="E34" s="179">
        <f t="shared" si="3"/>
        <v>1.5002850377126897E-2</v>
      </c>
      <c r="F34" s="180"/>
      <c r="G34" s="181">
        <f t="shared" si="2"/>
        <v>4.0000673979342531E-2</v>
      </c>
      <c r="H34" s="220">
        <f>'Costing Model'!K31</f>
        <v>1068282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21" customHeight="1" x14ac:dyDescent="0.2">
      <c r="A35" s="188"/>
      <c r="B35" s="187"/>
      <c r="C35" s="177">
        <f>'Costing Model'!K32</f>
        <v>1084305</v>
      </c>
      <c r="D35" s="186">
        <f>'Costing Model'!L32</f>
        <v>1127679</v>
      </c>
      <c r="E35" s="179">
        <f t="shared" si="3"/>
        <v>1.4999810983479911E-2</v>
      </c>
      <c r="F35" s="180"/>
      <c r="G35" s="181">
        <f t="shared" si="2"/>
        <v>4.0001660049524809E-2</v>
      </c>
      <c r="H35" s="220">
        <f>'Costing Model'!K32</f>
        <v>1084305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21" customHeight="1" x14ac:dyDescent="0.2">
      <c r="A36" s="188"/>
      <c r="B36" s="187"/>
      <c r="C36" s="177">
        <f>'Costing Model'!K33</f>
        <v>1100571</v>
      </c>
      <c r="D36" s="186">
        <f>'Costing Model'!L33</f>
        <v>1144593</v>
      </c>
      <c r="E36" s="179">
        <f t="shared" si="3"/>
        <v>1.4998949169045428E-2</v>
      </c>
      <c r="F36" s="180"/>
      <c r="G36" s="181">
        <f t="shared" si="2"/>
        <v>3.9999236759827396E-2</v>
      </c>
      <c r="H36" s="220">
        <f>'Costing Model'!K33</f>
        <v>1100571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21" customHeight="1" x14ac:dyDescent="0.2">
      <c r="A37" s="189"/>
      <c r="B37" s="190"/>
      <c r="C37" s="250">
        <f>'Costing Model'!K34</f>
        <v>1117080</v>
      </c>
      <c r="D37" s="192">
        <f>'Costing Model'!L34</f>
        <v>1161762</v>
      </c>
      <c r="E37" s="179">
        <f t="shared" si="3"/>
        <v>1.5000091735664967E-2</v>
      </c>
      <c r="F37" s="180"/>
      <c r="G37" s="181">
        <f t="shared" si="2"/>
        <v>3.9998925770759482E-2</v>
      </c>
      <c r="H37" s="220">
        <f>'Costing Model'!K34</f>
        <v>1117080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12" customHeight="1" x14ac:dyDescent="0.2">
      <c r="A38" s="310"/>
      <c r="B38" s="260"/>
      <c r="C38" s="260"/>
      <c r="D38" s="260"/>
      <c r="E38" s="179"/>
      <c r="F38" s="180"/>
      <c r="G38" s="181"/>
      <c r="H38" s="220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12" customHeight="1" x14ac:dyDescent="0.2">
      <c r="A39" s="215"/>
      <c r="B39" s="154"/>
      <c r="C39" s="216"/>
      <c r="D39" s="216"/>
      <c r="E39" s="179"/>
      <c r="F39" s="180"/>
      <c r="G39" s="181"/>
      <c r="H39" s="220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24" customHeight="1" x14ac:dyDescent="0.2">
      <c r="A40" s="306" t="s">
        <v>82</v>
      </c>
      <c r="B40" s="307"/>
      <c r="C40" s="168" t="s">
        <v>83</v>
      </c>
      <c r="D40" s="169" t="s">
        <v>84</v>
      </c>
      <c r="E40" s="179"/>
      <c r="F40" s="180"/>
      <c r="G40" s="181"/>
      <c r="H40" s="220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21" customHeight="1" x14ac:dyDescent="0.2">
      <c r="A41" s="308"/>
      <c r="B41" s="309"/>
      <c r="C41" s="171" t="str">
        <f t="shared" ref="C41:D41" si="4">C10</f>
        <v xml:space="preserve"> 31 March 2026</v>
      </c>
      <c r="D41" s="172" t="str">
        <f t="shared" si="4"/>
        <v xml:space="preserve"> 1 April 2026</v>
      </c>
      <c r="E41" s="179"/>
      <c r="F41" s="180"/>
      <c r="G41" s="181"/>
      <c r="H41" s="220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2" customHeight="1" x14ac:dyDescent="0.2">
      <c r="A42" s="215"/>
      <c r="B42" s="154"/>
      <c r="C42" s="216"/>
      <c r="D42" s="216"/>
      <c r="E42" s="179"/>
      <c r="F42" s="180"/>
      <c r="G42" s="181"/>
      <c r="H42" s="220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21" customHeight="1" x14ac:dyDescent="0.2">
      <c r="A43" s="175" t="s">
        <v>86</v>
      </c>
      <c r="B43" s="219"/>
      <c r="C43" s="177">
        <f>'Costing Model'!K37</f>
        <v>1133238</v>
      </c>
      <c r="D43" s="178">
        <f>'Costing Model'!L37</f>
        <v>1178568</v>
      </c>
      <c r="E43" s="179"/>
      <c r="F43" s="180"/>
      <c r="G43" s="181">
        <f t="shared" ref="G43:G51" si="5">(D43-H43)/H43</f>
        <v>4.0000423565041063E-2</v>
      </c>
      <c r="H43" s="220">
        <f>'Costing Model'!K37</f>
        <v>1133238</v>
      </c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21" customHeight="1" x14ac:dyDescent="0.2">
      <c r="A44" s="211" t="s">
        <v>87</v>
      </c>
      <c r="B44" s="184"/>
      <c r="C44" s="177">
        <f>'Costing Model'!K38</f>
        <v>1150239</v>
      </c>
      <c r="D44" s="186">
        <f>'Costing Model'!L38</f>
        <v>1196247</v>
      </c>
      <c r="E44" s="179">
        <f t="shared" ref="E44:E51" si="6">D44/D43-1</f>
        <v>1.5000407273912053E-2</v>
      </c>
      <c r="F44" s="180"/>
      <c r="G44" s="181">
        <f t="shared" si="5"/>
        <v>3.9998643760122896E-2</v>
      </c>
      <c r="H44" s="220">
        <f>'Costing Model'!K38</f>
        <v>1150239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21" customHeight="1" x14ac:dyDescent="0.2">
      <c r="A45" s="183" t="s">
        <v>74</v>
      </c>
      <c r="B45" s="184"/>
      <c r="C45" s="177">
        <f>'Costing Model'!K39</f>
        <v>1167492</v>
      </c>
      <c r="D45" s="186">
        <f>'Costing Model'!L39</f>
        <v>1214190</v>
      </c>
      <c r="E45" s="179">
        <f t="shared" si="6"/>
        <v>1.4999410656829193E-2</v>
      </c>
      <c r="F45" s="180"/>
      <c r="G45" s="181">
        <f t="shared" si="5"/>
        <v>3.9998561017976997E-2</v>
      </c>
      <c r="H45" s="220">
        <f>'Costing Model'!K39</f>
        <v>1167492</v>
      </c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21" customHeight="1" x14ac:dyDescent="0.2">
      <c r="A46" s="183"/>
      <c r="B46" s="184"/>
      <c r="C46" s="177">
        <f>'Costing Model'!K40</f>
        <v>1185003</v>
      </c>
      <c r="D46" s="186">
        <f>'Costing Model'!L40</f>
        <v>1232403</v>
      </c>
      <c r="E46" s="179">
        <f t="shared" si="6"/>
        <v>1.5000123539149479E-2</v>
      </c>
      <c r="F46" s="180"/>
      <c r="G46" s="181">
        <f t="shared" si="5"/>
        <v>3.9999898734433582E-2</v>
      </c>
      <c r="H46" s="220">
        <f>'Costing Model'!K40</f>
        <v>1185003</v>
      </c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21" customHeight="1" x14ac:dyDescent="0.2">
      <c r="A47" s="188"/>
      <c r="B47" s="187"/>
      <c r="C47" s="177">
        <f>'Costing Model'!K41</f>
        <v>1202778</v>
      </c>
      <c r="D47" s="186">
        <f>'Costing Model'!L41</f>
        <v>1250889</v>
      </c>
      <c r="E47" s="179">
        <f t="shared" si="6"/>
        <v>1.4999963485970103E-2</v>
      </c>
      <c r="F47" s="180"/>
      <c r="G47" s="181">
        <f t="shared" si="5"/>
        <v>3.9999900230965314E-2</v>
      </c>
      <c r="H47" s="220">
        <f>'Costing Model'!K41</f>
        <v>1202778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21" customHeight="1" x14ac:dyDescent="0.2">
      <c r="A48" s="188"/>
      <c r="B48" s="187"/>
      <c r="C48" s="177">
        <f>'Costing Model'!K42</f>
        <v>1220820</v>
      </c>
      <c r="D48" s="186">
        <f>'Costing Model'!L42</f>
        <v>1269654</v>
      </c>
      <c r="E48" s="179">
        <f t="shared" si="6"/>
        <v>1.5001331053354772E-2</v>
      </c>
      <c r="F48" s="180"/>
      <c r="G48" s="181">
        <f t="shared" si="5"/>
        <v>4.000098294588883E-2</v>
      </c>
      <c r="H48" s="220">
        <f>'Costing Model'!K42</f>
        <v>1220820</v>
      </c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1" customHeight="1" x14ac:dyDescent="0.2">
      <c r="A49" s="188"/>
      <c r="B49" s="187"/>
      <c r="C49" s="177">
        <f>'Costing Model'!K43</f>
        <v>1239132</v>
      </c>
      <c r="D49" s="186">
        <f>'Costing Model'!L43</f>
        <v>1288698</v>
      </c>
      <c r="E49" s="179">
        <f t="shared" si="6"/>
        <v>1.4999362030915453E-2</v>
      </c>
      <c r="F49" s="180"/>
      <c r="G49" s="181">
        <f t="shared" si="5"/>
        <v>4.0000581051897618E-2</v>
      </c>
      <c r="H49" s="220">
        <f>'Costing Model'!K43</f>
        <v>1239132</v>
      </c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21" customHeight="1" x14ac:dyDescent="0.2">
      <c r="A50" s="188"/>
      <c r="B50" s="187"/>
      <c r="C50" s="177">
        <f>'Costing Model'!K44</f>
        <v>1257720</v>
      </c>
      <c r="D50" s="186">
        <f>'Costing Model'!L44</f>
        <v>1308027</v>
      </c>
      <c r="E50" s="179">
        <f t="shared" si="6"/>
        <v>1.4998859313819057E-2</v>
      </c>
      <c r="F50" s="180"/>
      <c r="G50" s="181">
        <f t="shared" si="5"/>
        <v>3.9998568838851258E-2</v>
      </c>
      <c r="H50" s="220">
        <f>'Costing Model'!K44</f>
        <v>1257720</v>
      </c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21" customHeight="1" x14ac:dyDescent="0.2">
      <c r="A51" s="189"/>
      <c r="B51" s="190"/>
      <c r="C51" s="250">
        <f>'Costing Model'!K45</f>
        <v>1276584</v>
      </c>
      <c r="D51" s="192">
        <f>'Costing Model'!L45</f>
        <v>1327647</v>
      </c>
      <c r="E51" s="179">
        <f t="shared" si="6"/>
        <v>1.4999690373363794E-2</v>
      </c>
      <c r="F51" s="180"/>
      <c r="G51" s="181">
        <f t="shared" si="5"/>
        <v>3.9999717997405579E-2</v>
      </c>
      <c r="H51" s="220">
        <f>'Costing Model'!K45</f>
        <v>1276584</v>
      </c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1" customHeight="1" x14ac:dyDescent="0.2">
      <c r="A52" s="215"/>
      <c r="B52" s="154"/>
      <c r="C52" s="216"/>
      <c r="D52" s="216"/>
      <c r="E52" s="179"/>
      <c r="F52" s="180"/>
      <c r="G52" s="181"/>
      <c r="H52" s="220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1" customHeight="1" x14ac:dyDescent="0.2">
      <c r="A53" s="175" t="s">
        <v>89</v>
      </c>
      <c r="B53" s="217"/>
      <c r="C53" s="177">
        <f>'Costing Model'!K52</f>
        <v>1470402</v>
      </c>
      <c r="D53" s="178">
        <f>'Costing Model'!L52</f>
        <v>1529217</v>
      </c>
      <c r="E53" s="179"/>
      <c r="F53" s="180"/>
      <c r="G53" s="181">
        <f t="shared" ref="G53:G61" si="7">(D53-H53)/H53</f>
        <v>3.9999265506983801E-2</v>
      </c>
      <c r="H53" s="220">
        <f>'Costing Model'!K52</f>
        <v>1470402</v>
      </c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21" customHeight="1" x14ac:dyDescent="0.2">
      <c r="A54" s="183" t="s">
        <v>75</v>
      </c>
      <c r="B54" s="187"/>
      <c r="C54" s="177">
        <f>'Costing Model'!K53</f>
        <v>1492458</v>
      </c>
      <c r="D54" s="186">
        <f>'Costing Model'!L53</f>
        <v>1552158</v>
      </c>
      <c r="E54" s="179">
        <f t="shared" ref="E54:E61" si="8">D54/D53-1</f>
        <v>1.5001795036283294E-2</v>
      </c>
      <c r="F54" s="180"/>
      <c r="G54" s="181">
        <f t="shared" si="7"/>
        <v>4.000112565981756E-2</v>
      </c>
      <c r="H54" s="220">
        <f>'Costing Model'!K53</f>
        <v>1492458</v>
      </c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1" customHeight="1" x14ac:dyDescent="0.2">
      <c r="A55" s="183" t="s">
        <v>50</v>
      </c>
      <c r="B55" s="187"/>
      <c r="C55" s="177">
        <f>'Costing Model'!K54</f>
        <v>1514844</v>
      </c>
      <c r="D55" s="186">
        <f>'Costing Model'!L54</f>
        <v>1575438</v>
      </c>
      <c r="E55" s="179">
        <f t="shared" si="8"/>
        <v>1.4998473093589704E-2</v>
      </c>
      <c r="F55" s="180"/>
      <c r="G55" s="181">
        <f t="shared" si="7"/>
        <v>4.0000158432155389E-2</v>
      </c>
      <c r="H55" s="220">
        <f>'Costing Model'!K54</f>
        <v>1514844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21" customHeight="1" x14ac:dyDescent="0.2">
      <c r="A56" s="188"/>
      <c r="B56" s="187"/>
      <c r="C56" s="177">
        <f>'Costing Model'!K55</f>
        <v>1537569</v>
      </c>
      <c r="D56" s="186">
        <f>'Costing Model'!L55</f>
        <v>1599069</v>
      </c>
      <c r="E56" s="179">
        <f t="shared" si="8"/>
        <v>1.4999638195854148E-2</v>
      </c>
      <c r="F56" s="180"/>
      <c r="G56" s="181">
        <f t="shared" si="7"/>
        <v>3.9998204958606738E-2</v>
      </c>
      <c r="H56" s="220">
        <f>'Costing Model'!K55</f>
        <v>1537569</v>
      </c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21" customHeight="1" x14ac:dyDescent="0.2">
      <c r="A57" s="188"/>
      <c r="B57" s="187"/>
      <c r="C57" s="177">
        <f>'Costing Model'!K56</f>
        <v>1560633</v>
      </c>
      <c r="D57" s="186">
        <f>'Costing Model'!L56</f>
        <v>1623057</v>
      </c>
      <c r="E57" s="179">
        <f t="shared" si="8"/>
        <v>1.5001228840031189E-2</v>
      </c>
      <c r="F57" s="180"/>
      <c r="G57" s="181">
        <f t="shared" si="7"/>
        <v>3.9999154189357781E-2</v>
      </c>
      <c r="H57" s="220">
        <f>'Costing Model'!K56</f>
        <v>1560633</v>
      </c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21" customHeight="1" x14ac:dyDescent="0.2">
      <c r="A58" s="188"/>
      <c r="B58" s="187"/>
      <c r="C58" s="177">
        <f>'Costing Model'!K57</f>
        <v>1584039</v>
      </c>
      <c r="D58" s="186">
        <f>'Costing Model'!L57</f>
        <v>1647402</v>
      </c>
      <c r="E58" s="179">
        <f t="shared" si="8"/>
        <v>1.4999473216282588E-2</v>
      </c>
      <c r="F58" s="180"/>
      <c r="G58" s="181">
        <f t="shared" si="7"/>
        <v>4.000090906852672E-2</v>
      </c>
      <c r="H58" s="220">
        <f>'Costing Model'!K57</f>
        <v>1584039</v>
      </c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21" customHeight="1" x14ac:dyDescent="0.2">
      <c r="A59" s="188"/>
      <c r="B59" s="187"/>
      <c r="C59" s="177">
        <f>'Costing Model'!K58</f>
        <v>1607802</v>
      </c>
      <c r="D59" s="186">
        <f>'Costing Model'!L58</f>
        <v>1672113</v>
      </c>
      <c r="E59" s="179">
        <f t="shared" si="8"/>
        <v>1.4999981789508565E-2</v>
      </c>
      <c r="F59" s="180"/>
      <c r="G59" s="181">
        <f t="shared" si="7"/>
        <v>3.9999328275496612E-2</v>
      </c>
      <c r="H59" s="220">
        <f>'Costing Model'!K58</f>
        <v>1607802</v>
      </c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21" customHeight="1" x14ac:dyDescent="0.2">
      <c r="A60" s="188"/>
      <c r="B60" s="187"/>
      <c r="C60" s="177">
        <f>'Costing Model'!K59</f>
        <v>1631919</v>
      </c>
      <c r="D60" s="186">
        <f>'Costing Model'!L59</f>
        <v>1697193</v>
      </c>
      <c r="E60" s="179">
        <f t="shared" si="8"/>
        <v>1.499898631252794E-2</v>
      </c>
      <c r="F60" s="180"/>
      <c r="G60" s="181">
        <f t="shared" si="7"/>
        <v>3.9998308739588179E-2</v>
      </c>
      <c r="H60" s="220">
        <f>'Costing Model'!K59</f>
        <v>1631919</v>
      </c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21" customHeight="1" x14ac:dyDescent="0.2">
      <c r="A61" s="189"/>
      <c r="B61" s="190"/>
      <c r="C61" s="250">
        <f>'Costing Model'!K60</f>
        <v>1656396</v>
      </c>
      <c r="D61" s="192">
        <f>'Costing Model'!L60</f>
        <v>1722651</v>
      </c>
      <c r="E61" s="179">
        <f t="shared" si="8"/>
        <v>1.5000061866859093E-2</v>
      </c>
      <c r="F61" s="180"/>
      <c r="G61" s="181">
        <f t="shared" si="7"/>
        <v>3.9999492874892233E-2</v>
      </c>
      <c r="H61" s="220">
        <f>'Costing Model'!K60</f>
        <v>1656396</v>
      </c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12" customHeight="1" x14ac:dyDescent="0.2">
      <c r="A62" s="218"/>
      <c r="E62" s="10"/>
      <c r="H62" s="39"/>
    </row>
    <row r="63" spans="1:26" ht="12" customHeight="1" x14ac:dyDescent="0.2">
      <c r="A63" s="218"/>
      <c r="E63" s="10"/>
      <c r="H63" s="39"/>
    </row>
    <row r="64" spans="1:26" ht="12" customHeight="1" x14ac:dyDescent="0.2">
      <c r="A64" s="218"/>
      <c r="E64" s="10"/>
      <c r="H64" s="39"/>
    </row>
    <row r="65" spans="1:8" ht="12" customHeight="1" x14ac:dyDescent="0.2">
      <c r="A65" s="218"/>
      <c r="E65" s="10"/>
      <c r="H65" s="39"/>
    </row>
    <row r="66" spans="1:8" ht="12" customHeight="1" x14ac:dyDescent="0.2">
      <c r="A66" s="218"/>
      <c r="E66" s="10"/>
      <c r="H66" s="39"/>
    </row>
    <row r="67" spans="1:8" ht="12" customHeight="1" x14ac:dyDescent="0.2">
      <c r="A67" s="218"/>
      <c r="E67" s="10"/>
      <c r="H67" s="39"/>
    </row>
    <row r="68" spans="1:8" ht="12" customHeight="1" x14ac:dyDescent="0.2">
      <c r="A68" s="218"/>
      <c r="E68" s="10"/>
      <c r="H68" s="39"/>
    </row>
    <row r="69" spans="1:8" ht="12" customHeight="1" x14ac:dyDescent="0.2">
      <c r="A69" s="218"/>
      <c r="E69" s="10"/>
      <c r="H69" s="39"/>
    </row>
    <row r="70" spans="1:8" ht="12" customHeight="1" x14ac:dyDescent="0.2">
      <c r="A70" s="218"/>
      <c r="E70" s="10"/>
      <c r="H70" s="39"/>
    </row>
    <row r="71" spans="1:8" ht="12" customHeight="1" x14ac:dyDescent="0.2">
      <c r="A71" s="218"/>
      <c r="E71" s="10"/>
      <c r="H71" s="39"/>
    </row>
    <row r="72" spans="1:8" ht="12" customHeight="1" x14ac:dyDescent="0.2">
      <c r="A72" s="218"/>
      <c r="E72" s="10"/>
      <c r="H72" s="39"/>
    </row>
    <row r="73" spans="1:8" ht="12" customHeight="1" x14ac:dyDescent="0.2">
      <c r="A73" s="218"/>
      <c r="E73" s="10"/>
      <c r="H73" s="39"/>
    </row>
    <row r="74" spans="1:8" ht="12" customHeight="1" x14ac:dyDescent="0.2">
      <c r="A74" s="218"/>
      <c r="E74" s="10"/>
      <c r="H74" s="39"/>
    </row>
    <row r="75" spans="1:8" ht="12" customHeight="1" x14ac:dyDescent="0.2">
      <c r="A75" s="218"/>
      <c r="E75" s="10"/>
      <c r="H75" s="39"/>
    </row>
    <row r="76" spans="1:8" ht="12" customHeight="1" x14ac:dyDescent="0.2">
      <c r="A76" s="218"/>
      <c r="E76" s="10"/>
      <c r="H76" s="39"/>
    </row>
    <row r="77" spans="1:8" ht="12" customHeight="1" x14ac:dyDescent="0.2">
      <c r="A77" s="218"/>
      <c r="E77" s="10"/>
      <c r="H77" s="39"/>
    </row>
    <row r="78" spans="1:8" ht="12" customHeight="1" x14ac:dyDescent="0.2">
      <c r="A78" s="218"/>
      <c r="E78" s="10"/>
      <c r="H78" s="39"/>
    </row>
    <row r="79" spans="1:8" ht="12" customHeight="1" x14ac:dyDescent="0.2">
      <c r="A79" s="218"/>
      <c r="E79" s="10"/>
      <c r="H79" s="39"/>
    </row>
    <row r="80" spans="1:8" ht="12" customHeight="1" x14ac:dyDescent="0.2">
      <c r="E80" s="10"/>
      <c r="H80" s="39"/>
    </row>
    <row r="81" spans="5:8" ht="12" customHeight="1" x14ac:dyDescent="0.2">
      <c r="E81" s="10"/>
      <c r="H81" s="39"/>
    </row>
    <row r="82" spans="5:8" ht="12" customHeight="1" x14ac:dyDescent="0.2">
      <c r="E82" s="10"/>
      <c r="H82" s="39"/>
    </row>
    <row r="83" spans="5:8" ht="12" customHeight="1" x14ac:dyDescent="0.2">
      <c r="E83" s="10"/>
      <c r="H83" s="39"/>
    </row>
    <row r="84" spans="5:8" ht="12" customHeight="1" x14ac:dyDescent="0.2">
      <c r="E84" s="10"/>
      <c r="H84" s="39"/>
    </row>
    <row r="85" spans="5:8" ht="12" customHeight="1" x14ac:dyDescent="0.2">
      <c r="E85" s="10"/>
      <c r="H85" s="39"/>
    </row>
    <row r="86" spans="5:8" ht="12" customHeight="1" x14ac:dyDescent="0.2">
      <c r="E86" s="10"/>
      <c r="H86" s="39"/>
    </row>
    <row r="87" spans="5:8" ht="12" customHeight="1" x14ac:dyDescent="0.2">
      <c r="E87" s="10"/>
      <c r="H87" s="39"/>
    </row>
    <row r="88" spans="5:8" ht="12" customHeight="1" x14ac:dyDescent="0.2">
      <c r="E88" s="10"/>
      <c r="H88" s="39"/>
    </row>
    <row r="89" spans="5:8" ht="12" customHeight="1" x14ac:dyDescent="0.2">
      <c r="E89" s="10"/>
      <c r="H89" s="39"/>
    </row>
    <row r="90" spans="5:8" ht="12" customHeight="1" x14ac:dyDescent="0.2">
      <c r="E90" s="10"/>
      <c r="H90" s="39"/>
    </row>
    <row r="91" spans="5:8" ht="12" customHeight="1" x14ac:dyDescent="0.2">
      <c r="E91" s="10"/>
      <c r="H91" s="39"/>
    </row>
    <row r="92" spans="5:8" ht="12" customHeight="1" x14ac:dyDescent="0.2">
      <c r="E92" s="10"/>
      <c r="H92" s="39"/>
    </row>
    <row r="93" spans="5:8" ht="12" customHeight="1" x14ac:dyDescent="0.2">
      <c r="E93" s="10"/>
      <c r="H93" s="39"/>
    </row>
    <row r="94" spans="5:8" ht="12" customHeight="1" x14ac:dyDescent="0.2">
      <c r="E94" s="10"/>
      <c r="H94" s="39"/>
    </row>
    <row r="95" spans="5:8" ht="12" customHeight="1" x14ac:dyDescent="0.2">
      <c r="E95" s="10"/>
      <c r="H95" s="39"/>
    </row>
    <row r="96" spans="5:8" ht="12" customHeight="1" x14ac:dyDescent="0.2">
      <c r="E96" s="10"/>
      <c r="H96" s="39"/>
    </row>
    <row r="97" spans="5:8" ht="12" customHeight="1" x14ac:dyDescent="0.2">
      <c r="E97" s="10"/>
      <c r="H97" s="39"/>
    </row>
    <row r="98" spans="5:8" ht="12" customHeight="1" x14ac:dyDescent="0.2">
      <c r="E98" s="10"/>
      <c r="H98" s="39"/>
    </row>
    <row r="99" spans="5:8" ht="12" customHeight="1" x14ac:dyDescent="0.2">
      <c r="E99" s="10"/>
      <c r="H99" s="39"/>
    </row>
    <row r="100" spans="5:8" ht="12" customHeight="1" x14ac:dyDescent="0.2">
      <c r="E100" s="10"/>
      <c r="H100" s="39"/>
    </row>
    <row r="101" spans="5:8" ht="12" customHeight="1" x14ac:dyDescent="0.2">
      <c r="E101" s="10"/>
      <c r="H101" s="39"/>
    </row>
    <row r="102" spans="5:8" ht="12" customHeight="1" x14ac:dyDescent="0.2">
      <c r="E102" s="10"/>
      <c r="H102" s="39"/>
    </row>
    <row r="103" spans="5:8" ht="12" customHeight="1" x14ac:dyDescent="0.2">
      <c r="E103" s="10"/>
      <c r="H103" s="39"/>
    </row>
    <row r="104" spans="5:8" ht="12" customHeight="1" x14ac:dyDescent="0.2">
      <c r="E104" s="10"/>
      <c r="H104" s="39"/>
    </row>
    <row r="105" spans="5:8" ht="12" customHeight="1" x14ac:dyDescent="0.2">
      <c r="E105" s="10"/>
      <c r="H105" s="39"/>
    </row>
    <row r="106" spans="5:8" ht="12" customHeight="1" x14ac:dyDescent="0.2">
      <c r="E106" s="10"/>
      <c r="H106" s="39"/>
    </row>
    <row r="107" spans="5:8" ht="12" customHeight="1" x14ac:dyDescent="0.2">
      <c r="E107" s="10"/>
      <c r="H107" s="39"/>
    </row>
    <row r="108" spans="5:8" ht="12" customHeight="1" x14ac:dyDescent="0.2">
      <c r="E108" s="10"/>
      <c r="H108" s="39"/>
    </row>
    <row r="109" spans="5:8" ht="12" customHeight="1" x14ac:dyDescent="0.2">
      <c r="E109" s="10"/>
      <c r="H109" s="39"/>
    </row>
    <row r="110" spans="5:8" ht="12" customHeight="1" x14ac:dyDescent="0.2">
      <c r="E110" s="10"/>
      <c r="H110" s="39"/>
    </row>
    <row r="111" spans="5:8" ht="12" customHeight="1" x14ac:dyDescent="0.2">
      <c r="E111" s="10"/>
      <c r="H111" s="39"/>
    </row>
    <row r="112" spans="5:8" ht="12" customHeight="1" x14ac:dyDescent="0.2">
      <c r="E112" s="10"/>
      <c r="H112" s="39"/>
    </row>
    <row r="113" spans="5:8" ht="12" customHeight="1" x14ac:dyDescent="0.2">
      <c r="E113" s="10"/>
      <c r="H113" s="39"/>
    </row>
    <row r="114" spans="5:8" ht="12" customHeight="1" x14ac:dyDescent="0.2">
      <c r="E114" s="10"/>
      <c r="H114" s="39"/>
    </row>
    <row r="115" spans="5:8" ht="12" customHeight="1" x14ac:dyDescent="0.2">
      <c r="E115" s="10"/>
      <c r="H115" s="39"/>
    </row>
    <row r="116" spans="5:8" ht="12" customHeight="1" x14ac:dyDescent="0.2">
      <c r="E116" s="10"/>
      <c r="H116" s="39"/>
    </row>
    <row r="117" spans="5:8" ht="12" customHeight="1" x14ac:dyDescent="0.2">
      <c r="E117" s="10"/>
      <c r="H117" s="39"/>
    </row>
    <row r="118" spans="5:8" ht="12" customHeight="1" x14ac:dyDescent="0.2">
      <c r="E118" s="10"/>
      <c r="H118" s="39"/>
    </row>
    <row r="119" spans="5:8" ht="12" customHeight="1" x14ac:dyDescent="0.2">
      <c r="E119" s="10"/>
      <c r="H119" s="39"/>
    </row>
    <row r="120" spans="5:8" ht="12" customHeight="1" x14ac:dyDescent="0.2">
      <c r="E120" s="10"/>
      <c r="H120" s="39"/>
    </row>
    <row r="121" spans="5:8" ht="12" customHeight="1" x14ac:dyDescent="0.2">
      <c r="E121" s="10"/>
      <c r="H121" s="39"/>
    </row>
    <row r="122" spans="5:8" ht="12" customHeight="1" x14ac:dyDescent="0.2">
      <c r="E122" s="10"/>
      <c r="H122" s="39"/>
    </row>
    <row r="123" spans="5:8" ht="12" customHeight="1" x14ac:dyDescent="0.2">
      <c r="E123" s="10"/>
      <c r="H123" s="39"/>
    </row>
    <row r="124" spans="5:8" ht="12" customHeight="1" x14ac:dyDescent="0.2">
      <c r="E124" s="10"/>
      <c r="H124" s="39"/>
    </row>
    <row r="125" spans="5:8" ht="12" customHeight="1" x14ac:dyDescent="0.2">
      <c r="E125" s="10"/>
      <c r="H125" s="39"/>
    </row>
    <row r="126" spans="5:8" ht="12" customHeight="1" x14ac:dyDescent="0.2">
      <c r="E126" s="10"/>
      <c r="H126" s="39"/>
    </row>
    <row r="127" spans="5:8" ht="12" customHeight="1" x14ac:dyDescent="0.2">
      <c r="E127" s="10"/>
      <c r="H127" s="39"/>
    </row>
    <row r="128" spans="5:8" ht="12" customHeight="1" x14ac:dyDescent="0.2">
      <c r="E128" s="10"/>
      <c r="H128" s="39"/>
    </row>
    <row r="129" spans="5:8" ht="12" customHeight="1" x14ac:dyDescent="0.2">
      <c r="E129" s="10"/>
      <c r="H129" s="39"/>
    </row>
    <row r="130" spans="5:8" ht="12" customHeight="1" x14ac:dyDescent="0.2">
      <c r="E130" s="10"/>
      <c r="H130" s="39"/>
    </row>
    <row r="131" spans="5:8" ht="12" customHeight="1" x14ac:dyDescent="0.2">
      <c r="E131" s="10"/>
      <c r="H131" s="39"/>
    </row>
    <row r="132" spans="5:8" ht="12" customHeight="1" x14ac:dyDescent="0.2">
      <c r="E132" s="10"/>
      <c r="H132" s="39"/>
    </row>
    <row r="133" spans="5:8" ht="12" customHeight="1" x14ac:dyDescent="0.2">
      <c r="E133" s="10"/>
      <c r="H133" s="39"/>
    </row>
    <row r="134" spans="5:8" ht="12" customHeight="1" x14ac:dyDescent="0.2">
      <c r="E134" s="10"/>
      <c r="H134" s="39"/>
    </row>
    <row r="135" spans="5:8" ht="12" customHeight="1" x14ac:dyDescent="0.2">
      <c r="E135" s="10"/>
      <c r="H135" s="39"/>
    </row>
    <row r="136" spans="5:8" ht="12" customHeight="1" x14ac:dyDescent="0.2">
      <c r="E136" s="10"/>
      <c r="H136" s="39"/>
    </row>
    <row r="137" spans="5:8" ht="12" customHeight="1" x14ac:dyDescent="0.2">
      <c r="E137" s="10"/>
      <c r="H137" s="39"/>
    </row>
    <row r="138" spans="5:8" ht="12" customHeight="1" x14ac:dyDescent="0.2">
      <c r="E138" s="10"/>
      <c r="H138" s="39"/>
    </row>
    <row r="139" spans="5:8" ht="12" customHeight="1" x14ac:dyDescent="0.2">
      <c r="E139" s="10"/>
      <c r="H139" s="39"/>
    </row>
    <row r="140" spans="5:8" ht="12" customHeight="1" x14ac:dyDescent="0.2">
      <c r="E140" s="10"/>
      <c r="H140" s="39"/>
    </row>
    <row r="141" spans="5:8" ht="12" customHeight="1" x14ac:dyDescent="0.2">
      <c r="E141" s="10"/>
      <c r="H141" s="39"/>
    </row>
    <row r="142" spans="5:8" ht="12" customHeight="1" x14ac:dyDescent="0.2">
      <c r="E142" s="10"/>
      <c r="H142" s="39"/>
    </row>
    <row r="143" spans="5:8" ht="12" customHeight="1" x14ac:dyDescent="0.2">
      <c r="E143" s="10"/>
      <c r="H143" s="39"/>
    </row>
    <row r="144" spans="5:8" ht="12" customHeight="1" x14ac:dyDescent="0.2">
      <c r="E144" s="10"/>
      <c r="H144" s="39"/>
    </row>
    <row r="145" spans="5:8" ht="12" customHeight="1" x14ac:dyDescent="0.2">
      <c r="E145" s="10"/>
      <c r="H145" s="39"/>
    </row>
    <row r="146" spans="5:8" ht="12" customHeight="1" x14ac:dyDescent="0.2">
      <c r="E146" s="10"/>
      <c r="H146" s="39"/>
    </row>
    <row r="147" spans="5:8" ht="12" customHeight="1" x14ac:dyDescent="0.2">
      <c r="E147" s="10"/>
      <c r="H147" s="39"/>
    </row>
    <row r="148" spans="5:8" ht="12" customHeight="1" x14ac:dyDescent="0.2">
      <c r="E148" s="10"/>
      <c r="H148" s="39"/>
    </row>
    <row r="149" spans="5:8" ht="12" customHeight="1" x14ac:dyDescent="0.2">
      <c r="E149" s="10"/>
      <c r="H149" s="39"/>
    </row>
    <row r="150" spans="5:8" ht="12" customHeight="1" x14ac:dyDescent="0.2">
      <c r="E150" s="10"/>
      <c r="H150" s="39"/>
    </row>
    <row r="151" spans="5:8" ht="12" customHeight="1" x14ac:dyDescent="0.2">
      <c r="E151" s="10"/>
      <c r="H151" s="39"/>
    </row>
    <row r="152" spans="5:8" ht="12" customHeight="1" x14ac:dyDescent="0.2">
      <c r="E152" s="10"/>
      <c r="H152" s="39"/>
    </row>
    <row r="153" spans="5:8" ht="12" customHeight="1" x14ac:dyDescent="0.2">
      <c r="E153" s="10"/>
      <c r="H153" s="39"/>
    </row>
    <row r="154" spans="5:8" ht="12" customHeight="1" x14ac:dyDescent="0.2">
      <c r="E154" s="10"/>
      <c r="H154" s="39"/>
    </row>
    <row r="155" spans="5:8" ht="12" customHeight="1" x14ac:dyDescent="0.2">
      <c r="E155" s="10"/>
      <c r="H155" s="39"/>
    </row>
    <row r="156" spans="5:8" ht="12" customHeight="1" x14ac:dyDescent="0.2">
      <c r="E156" s="10"/>
      <c r="H156" s="39"/>
    </row>
    <row r="157" spans="5:8" ht="12" customHeight="1" x14ac:dyDescent="0.2">
      <c r="E157" s="10"/>
      <c r="H157" s="39"/>
    </row>
    <row r="158" spans="5:8" ht="12" customHeight="1" x14ac:dyDescent="0.2">
      <c r="E158" s="10"/>
      <c r="H158" s="39"/>
    </row>
    <row r="159" spans="5:8" ht="12" customHeight="1" x14ac:dyDescent="0.2">
      <c r="E159" s="10"/>
      <c r="H159" s="39"/>
    </row>
    <row r="160" spans="5:8" ht="12" customHeight="1" x14ac:dyDescent="0.2">
      <c r="E160" s="10"/>
      <c r="H160" s="39"/>
    </row>
    <row r="161" spans="5:8" ht="12" customHeight="1" x14ac:dyDescent="0.2">
      <c r="E161" s="10"/>
      <c r="H161" s="39"/>
    </row>
    <row r="162" spans="5:8" ht="12" customHeight="1" x14ac:dyDescent="0.2">
      <c r="E162" s="10"/>
      <c r="H162" s="39"/>
    </row>
    <row r="163" spans="5:8" ht="12" customHeight="1" x14ac:dyDescent="0.2">
      <c r="E163" s="10"/>
      <c r="H163" s="39"/>
    </row>
    <row r="164" spans="5:8" ht="12" customHeight="1" x14ac:dyDescent="0.2">
      <c r="E164" s="10"/>
      <c r="H164" s="39"/>
    </row>
    <row r="165" spans="5:8" ht="12" customHeight="1" x14ac:dyDescent="0.2">
      <c r="E165" s="10"/>
      <c r="H165" s="39"/>
    </row>
    <row r="166" spans="5:8" ht="12" customHeight="1" x14ac:dyDescent="0.2">
      <c r="E166" s="10"/>
      <c r="H166" s="39"/>
    </row>
    <row r="167" spans="5:8" ht="12" customHeight="1" x14ac:dyDescent="0.2">
      <c r="E167" s="10"/>
      <c r="H167" s="39"/>
    </row>
    <row r="168" spans="5:8" ht="12" customHeight="1" x14ac:dyDescent="0.2">
      <c r="E168" s="10"/>
      <c r="H168" s="39"/>
    </row>
    <row r="169" spans="5:8" ht="12" customHeight="1" x14ac:dyDescent="0.2">
      <c r="E169" s="10"/>
      <c r="H169" s="39"/>
    </row>
    <row r="170" spans="5:8" ht="12" customHeight="1" x14ac:dyDescent="0.2">
      <c r="E170" s="10"/>
      <c r="H170" s="39"/>
    </row>
    <row r="171" spans="5:8" ht="12" customHeight="1" x14ac:dyDescent="0.2">
      <c r="E171" s="10"/>
      <c r="H171" s="39"/>
    </row>
    <row r="172" spans="5:8" ht="12" customHeight="1" x14ac:dyDescent="0.2">
      <c r="E172" s="10"/>
      <c r="H172" s="39"/>
    </row>
    <row r="173" spans="5:8" ht="12" customHeight="1" x14ac:dyDescent="0.2">
      <c r="E173" s="10"/>
      <c r="H173" s="39"/>
    </row>
    <row r="174" spans="5:8" ht="12" customHeight="1" x14ac:dyDescent="0.2">
      <c r="E174" s="10"/>
      <c r="H174" s="39"/>
    </row>
    <row r="175" spans="5:8" ht="12" customHeight="1" x14ac:dyDescent="0.2">
      <c r="E175" s="10"/>
      <c r="H175" s="39"/>
    </row>
    <row r="176" spans="5:8" ht="12" customHeight="1" x14ac:dyDescent="0.2">
      <c r="E176" s="10"/>
      <c r="H176" s="39"/>
    </row>
    <row r="177" spans="5:8" ht="12" customHeight="1" x14ac:dyDescent="0.2">
      <c r="E177" s="10"/>
      <c r="H177" s="39"/>
    </row>
    <row r="178" spans="5:8" ht="12" customHeight="1" x14ac:dyDescent="0.2">
      <c r="E178" s="10"/>
      <c r="H178" s="39"/>
    </row>
    <row r="179" spans="5:8" ht="12" customHeight="1" x14ac:dyDescent="0.2">
      <c r="E179" s="10"/>
      <c r="H179" s="39"/>
    </row>
    <row r="180" spans="5:8" ht="12" customHeight="1" x14ac:dyDescent="0.2">
      <c r="E180" s="10"/>
      <c r="H180" s="39"/>
    </row>
    <row r="181" spans="5:8" ht="12" customHeight="1" x14ac:dyDescent="0.2">
      <c r="E181" s="10"/>
      <c r="H181" s="39"/>
    </row>
    <row r="182" spans="5:8" ht="12" customHeight="1" x14ac:dyDescent="0.2">
      <c r="E182" s="10"/>
      <c r="H182" s="39"/>
    </row>
    <row r="183" spans="5:8" ht="12" customHeight="1" x14ac:dyDescent="0.2">
      <c r="E183" s="10"/>
      <c r="H183" s="39"/>
    </row>
    <row r="184" spans="5:8" ht="12" customHeight="1" x14ac:dyDescent="0.2">
      <c r="E184" s="10"/>
      <c r="H184" s="39"/>
    </row>
    <row r="185" spans="5:8" ht="12" customHeight="1" x14ac:dyDescent="0.2">
      <c r="E185" s="10"/>
      <c r="H185" s="39"/>
    </row>
    <row r="186" spans="5:8" ht="12" customHeight="1" x14ac:dyDescent="0.2">
      <c r="E186" s="10"/>
      <c r="H186" s="39"/>
    </row>
    <row r="187" spans="5:8" ht="12" customHeight="1" x14ac:dyDescent="0.2">
      <c r="E187" s="10"/>
      <c r="H187" s="39"/>
    </row>
    <row r="188" spans="5:8" ht="12" customHeight="1" x14ac:dyDescent="0.2">
      <c r="E188" s="10"/>
      <c r="H188" s="39"/>
    </row>
    <row r="189" spans="5:8" ht="12" customHeight="1" x14ac:dyDescent="0.2">
      <c r="E189" s="10"/>
      <c r="H189" s="39"/>
    </row>
    <row r="190" spans="5:8" ht="12" customHeight="1" x14ac:dyDescent="0.2">
      <c r="E190" s="10"/>
      <c r="H190" s="39"/>
    </row>
    <row r="191" spans="5:8" ht="12" customHeight="1" x14ac:dyDescent="0.2">
      <c r="E191" s="10"/>
      <c r="H191" s="39"/>
    </row>
    <row r="192" spans="5:8" ht="12" customHeight="1" x14ac:dyDescent="0.2">
      <c r="E192" s="10"/>
      <c r="H192" s="39"/>
    </row>
    <row r="193" spans="5:8" ht="12" customHeight="1" x14ac:dyDescent="0.2">
      <c r="E193" s="10"/>
      <c r="H193" s="39"/>
    </row>
    <row r="194" spans="5:8" ht="12" customHeight="1" x14ac:dyDescent="0.2">
      <c r="E194" s="10"/>
      <c r="H194" s="39"/>
    </row>
    <row r="195" spans="5:8" ht="12" customHeight="1" x14ac:dyDescent="0.2">
      <c r="E195" s="10"/>
      <c r="H195" s="39"/>
    </row>
    <row r="196" spans="5:8" ht="12" customHeight="1" x14ac:dyDescent="0.2">
      <c r="E196" s="10"/>
      <c r="H196" s="39"/>
    </row>
    <row r="197" spans="5:8" ht="12" customHeight="1" x14ac:dyDescent="0.2">
      <c r="E197" s="10"/>
      <c r="H197" s="39"/>
    </row>
    <row r="198" spans="5:8" ht="12" customHeight="1" x14ac:dyDescent="0.2">
      <c r="E198" s="10"/>
      <c r="H198" s="39"/>
    </row>
    <row r="199" spans="5:8" ht="12" customHeight="1" x14ac:dyDescent="0.2">
      <c r="E199" s="10"/>
      <c r="H199" s="39"/>
    </row>
    <row r="200" spans="5:8" ht="12" customHeight="1" x14ac:dyDescent="0.2">
      <c r="E200" s="10"/>
      <c r="H200" s="39"/>
    </row>
    <row r="201" spans="5:8" ht="12" customHeight="1" x14ac:dyDescent="0.2">
      <c r="E201" s="10"/>
      <c r="H201" s="39"/>
    </row>
    <row r="202" spans="5:8" ht="12" customHeight="1" x14ac:dyDescent="0.2">
      <c r="E202" s="10"/>
      <c r="H202" s="39"/>
    </row>
    <row r="203" spans="5:8" ht="12" customHeight="1" x14ac:dyDescent="0.2">
      <c r="E203" s="10"/>
      <c r="H203" s="39"/>
    </row>
    <row r="204" spans="5:8" ht="12" customHeight="1" x14ac:dyDescent="0.2">
      <c r="E204" s="10"/>
      <c r="H204" s="39"/>
    </row>
    <row r="205" spans="5:8" ht="12" customHeight="1" x14ac:dyDescent="0.2">
      <c r="E205" s="10"/>
      <c r="H205" s="39"/>
    </row>
    <row r="206" spans="5:8" ht="12" customHeight="1" x14ac:dyDescent="0.2">
      <c r="E206" s="10"/>
      <c r="H206" s="39"/>
    </row>
    <row r="207" spans="5:8" ht="12" customHeight="1" x14ac:dyDescent="0.2">
      <c r="E207" s="10"/>
      <c r="H207" s="39"/>
    </row>
    <row r="208" spans="5:8" ht="12" customHeight="1" x14ac:dyDescent="0.2">
      <c r="E208" s="10"/>
      <c r="H208" s="39"/>
    </row>
    <row r="209" spans="5:8" ht="12" customHeight="1" x14ac:dyDescent="0.2">
      <c r="E209" s="10"/>
      <c r="H209" s="39"/>
    </row>
    <row r="210" spans="5:8" ht="12" customHeight="1" x14ac:dyDescent="0.2">
      <c r="E210" s="10"/>
      <c r="H210" s="39"/>
    </row>
    <row r="211" spans="5:8" ht="12" customHeight="1" x14ac:dyDescent="0.2">
      <c r="E211" s="10"/>
      <c r="H211" s="39"/>
    </row>
    <row r="212" spans="5:8" ht="12" customHeight="1" x14ac:dyDescent="0.2">
      <c r="E212" s="10"/>
      <c r="H212" s="39"/>
    </row>
    <row r="213" spans="5:8" ht="12" customHeight="1" x14ac:dyDescent="0.2">
      <c r="E213" s="10"/>
      <c r="H213" s="39"/>
    </row>
    <row r="214" spans="5:8" ht="12" customHeight="1" x14ac:dyDescent="0.2">
      <c r="E214" s="10"/>
      <c r="H214" s="39"/>
    </row>
    <row r="215" spans="5:8" ht="12" customHeight="1" x14ac:dyDescent="0.2">
      <c r="E215" s="10"/>
      <c r="H215" s="39"/>
    </row>
    <row r="216" spans="5:8" ht="12" customHeight="1" x14ac:dyDescent="0.2">
      <c r="E216" s="10"/>
      <c r="H216" s="39"/>
    </row>
    <row r="217" spans="5:8" ht="12" customHeight="1" x14ac:dyDescent="0.2">
      <c r="E217" s="10"/>
      <c r="H217" s="39"/>
    </row>
    <row r="218" spans="5:8" ht="12" customHeight="1" x14ac:dyDescent="0.2">
      <c r="E218" s="10"/>
      <c r="H218" s="39"/>
    </row>
    <row r="219" spans="5:8" ht="12" customHeight="1" x14ac:dyDescent="0.2">
      <c r="E219" s="10"/>
      <c r="H219" s="39"/>
    </row>
    <row r="220" spans="5:8" ht="12" customHeight="1" x14ac:dyDescent="0.2">
      <c r="E220" s="10"/>
      <c r="H220" s="39"/>
    </row>
    <row r="221" spans="5:8" ht="12" customHeight="1" x14ac:dyDescent="0.2">
      <c r="E221" s="10"/>
      <c r="H221" s="39"/>
    </row>
    <row r="222" spans="5:8" ht="12" customHeight="1" x14ac:dyDescent="0.2">
      <c r="E222" s="10"/>
      <c r="H222" s="39"/>
    </row>
    <row r="223" spans="5:8" ht="12" customHeight="1" x14ac:dyDescent="0.2">
      <c r="E223" s="10"/>
      <c r="H223" s="39"/>
    </row>
    <row r="224" spans="5:8" ht="12" customHeight="1" x14ac:dyDescent="0.2">
      <c r="E224" s="10"/>
      <c r="H224" s="39"/>
    </row>
    <row r="225" spans="5:8" ht="12" customHeight="1" x14ac:dyDescent="0.2">
      <c r="E225" s="10"/>
      <c r="H225" s="39"/>
    </row>
    <row r="226" spans="5:8" ht="12" customHeight="1" x14ac:dyDescent="0.2">
      <c r="E226" s="10"/>
      <c r="H226" s="39"/>
    </row>
    <row r="227" spans="5:8" ht="12" customHeight="1" x14ac:dyDescent="0.2">
      <c r="E227" s="10"/>
      <c r="H227" s="39"/>
    </row>
    <row r="228" spans="5:8" ht="12" customHeight="1" x14ac:dyDescent="0.2">
      <c r="E228" s="10"/>
      <c r="H228" s="39"/>
    </row>
    <row r="229" spans="5:8" ht="12" customHeight="1" x14ac:dyDescent="0.2">
      <c r="E229" s="10"/>
      <c r="H229" s="39"/>
    </row>
    <row r="230" spans="5:8" ht="12" customHeight="1" x14ac:dyDescent="0.2">
      <c r="E230" s="10"/>
      <c r="H230" s="39"/>
    </row>
    <row r="231" spans="5:8" ht="12" customHeight="1" x14ac:dyDescent="0.2">
      <c r="E231" s="10"/>
      <c r="H231" s="39"/>
    </row>
    <row r="232" spans="5:8" ht="12" customHeight="1" x14ac:dyDescent="0.2">
      <c r="E232" s="10"/>
      <c r="H232" s="39"/>
    </row>
    <row r="233" spans="5:8" ht="12" customHeight="1" x14ac:dyDescent="0.2">
      <c r="E233" s="10"/>
      <c r="H233" s="39"/>
    </row>
    <row r="234" spans="5:8" ht="12" customHeight="1" x14ac:dyDescent="0.2">
      <c r="E234" s="10"/>
      <c r="H234" s="39"/>
    </row>
    <row r="235" spans="5:8" ht="12" customHeight="1" x14ac:dyDescent="0.2">
      <c r="E235" s="10"/>
      <c r="H235" s="39"/>
    </row>
    <row r="236" spans="5:8" ht="12" customHeight="1" x14ac:dyDescent="0.2">
      <c r="E236" s="10"/>
      <c r="H236" s="39"/>
    </row>
    <row r="237" spans="5:8" ht="12" customHeight="1" x14ac:dyDescent="0.2">
      <c r="E237" s="10"/>
      <c r="H237" s="39"/>
    </row>
    <row r="238" spans="5:8" ht="12" customHeight="1" x14ac:dyDescent="0.2">
      <c r="E238" s="10"/>
      <c r="H238" s="39"/>
    </row>
    <row r="239" spans="5:8" ht="12" customHeight="1" x14ac:dyDescent="0.2">
      <c r="E239" s="10"/>
      <c r="H239" s="39"/>
    </row>
    <row r="240" spans="5:8" ht="12" customHeight="1" x14ac:dyDescent="0.2">
      <c r="E240" s="10"/>
      <c r="H240" s="39"/>
    </row>
    <row r="241" spans="5:8" ht="12" customHeight="1" x14ac:dyDescent="0.2">
      <c r="E241" s="10"/>
      <c r="H241" s="39"/>
    </row>
    <row r="242" spans="5:8" ht="12" customHeight="1" x14ac:dyDescent="0.2">
      <c r="E242" s="10"/>
      <c r="H242" s="39"/>
    </row>
    <row r="243" spans="5:8" ht="12" customHeight="1" x14ac:dyDescent="0.2">
      <c r="E243" s="10"/>
      <c r="H243" s="39"/>
    </row>
    <row r="244" spans="5:8" ht="12" customHeight="1" x14ac:dyDescent="0.2">
      <c r="E244" s="10"/>
      <c r="H244" s="39"/>
    </row>
    <row r="245" spans="5:8" ht="12" customHeight="1" x14ac:dyDescent="0.2">
      <c r="E245" s="10"/>
      <c r="H245" s="39"/>
    </row>
    <row r="246" spans="5:8" ht="12" customHeight="1" x14ac:dyDescent="0.2">
      <c r="E246" s="10"/>
      <c r="H246" s="39"/>
    </row>
    <row r="247" spans="5:8" ht="12" customHeight="1" x14ac:dyDescent="0.2">
      <c r="E247" s="10"/>
      <c r="H247" s="39"/>
    </row>
    <row r="248" spans="5:8" ht="12" customHeight="1" x14ac:dyDescent="0.2">
      <c r="E248" s="10"/>
      <c r="H248" s="39"/>
    </row>
    <row r="249" spans="5:8" ht="12" customHeight="1" x14ac:dyDescent="0.2">
      <c r="E249" s="10"/>
      <c r="H249" s="39"/>
    </row>
    <row r="250" spans="5:8" ht="12" customHeight="1" x14ac:dyDescent="0.2">
      <c r="E250" s="10"/>
      <c r="H250" s="39"/>
    </row>
    <row r="251" spans="5:8" ht="12" customHeight="1" x14ac:dyDescent="0.2">
      <c r="E251" s="10"/>
      <c r="H251" s="39"/>
    </row>
    <row r="252" spans="5:8" ht="12" customHeight="1" x14ac:dyDescent="0.2">
      <c r="E252" s="10"/>
      <c r="H252" s="39"/>
    </row>
    <row r="253" spans="5:8" ht="12" customHeight="1" x14ac:dyDescent="0.2">
      <c r="E253" s="10"/>
      <c r="H253" s="39"/>
    </row>
    <row r="254" spans="5:8" ht="12" customHeight="1" x14ac:dyDescent="0.2">
      <c r="E254" s="10"/>
      <c r="H254" s="39"/>
    </row>
    <row r="255" spans="5:8" ht="12" customHeight="1" x14ac:dyDescent="0.2">
      <c r="E255" s="10"/>
      <c r="H255" s="39"/>
    </row>
    <row r="256" spans="5:8" ht="12" customHeight="1" x14ac:dyDescent="0.2">
      <c r="E256" s="10"/>
      <c r="H256" s="39"/>
    </row>
    <row r="257" spans="5:8" ht="12" customHeight="1" x14ac:dyDescent="0.2">
      <c r="E257" s="10"/>
      <c r="H257" s="39"/>
    </row>
    <row r="258" spans="5:8" ht="12" customHeight="1" x14ac:dyDescent="0.2">
      <c r="E258" s="10"/>
      <c r="H258" s="39"/>
    </row>
    <row r="259" spans="5:8" ht="12" customHeight="1" x14ac:dyDescent="0.2">
      <c r="E259" s="10"/>
      <c r="H259" s="39"/>
    </row>
    <row r="260" spans="5:8" ht="12" customHeight="1" x14ac:dyDescent="0.2">
      <c r="E260" s="10"/>
      <c r="H260" s="39"/>
    </row>
    <row r="261" spans="5:8" ht="12" customHeight="1" x14ac:dyDescent="0.2">
      <c r="E261" s="10"/>
      <c r="H261" s="39"/>
    </row>
    <row r="262" spans="5:8" ht="12" customHeight="1" x14ac:dyDescent="0.2">
      <c r="E262" s="10"/>
      <c r="H262" s="39"/>
    </row>
    <row r="263" spans="5:8" ht="12" customHeight="1" x14ac:dyDescent="0.2">
      <c r="E263" s="10"/>
      <c r="H263" s="39"/>
    </row>
    <row r="264" spans="5:8" ht="12" customHeight="1" x14ac:dyDescent="0.2">
      <c r="E264" s="10"/>
      <c r="H264" s="39"/>
    </row>
    <row r="265" spans="5:8" ht="12" customHeight="1" x14ac:dyDescent="0.2">
      <c r="E265" s="10"/>
      <c r="H265" s="39"/>
    </row>
    <row r="266" spans="5:8" ht="12" customHeight="1" x14ac:dyDescent="0.2">
      <c r="E266" s="10"/>
      <c r="H266" s="39"/>
    </row>
    <row r="267" spans="5:8" ht="12" customHeight="1" x14ac:dyDescent="0.2">
      <c r="E267" s="10"/>
      <c r="H267" s="39"/>
    </row>
    <row r="268" spans="5:8" ht="12" customHeight="1" x14ac:dyDescent="0.2">
      <c r="E268" s="10"/>
      <c r="H268" s="39"/>
    </row>
    <row r="269" spans="5:8" ht="12" customHeight="1" x14ac:dyDescent="0.2">
      <c r="E269" s="10"/>
      <c r="H269" s="39"/>
    </row>
    <row r="270" spans="5:8" ht="12" customHeight="1" x14ac:dyDescent="0.2">
      <c r="E270" s="10"/>
      <c r="H270" s="39"/>
    </row>
    <row r="271" spans="5:8" ht="12" customHeight="1" x14ac:dyDescent="0.2">
      <c r="E271" s="10"/>
      <c r="H271" s="39"/>
    </row>
    <row r="272" spans="5:8" ht="12" customHeight="1" x14ac:dyDescent="0.2">
      <c r="E272" s="10"/>
      <c r="H272" s="39"/>
    </row>
    <row r="273" spans="5:8" ht="12" customHeight="1" x14ac:dyDescent="0.2">
      <c r="E273" s="10"/>
      <c r="H273" s="39"/>
    </row>
    <row r="274" spans="5:8" ht="12" customHeight="1" x14ac:dyDescent="0.2">
      <c r="E274" s="10"/>
      <c r="H274" s="39"/>
    </row>
    <row r="275" spans="5:8" ht="12" customHeight="1" x14ac:dyDescent="0.2">
      <c r="E275" s="10"/>
      <c r="H275" s="39"/>
    </row>
    <row r="276" spans="5:8" ht="12" customHeight="1" x14ac:dyDescent="0.2">
      <c r="E276" s="10"/>
      <c r="H276" s="39"/>
    </row>
    <row r="277" spans="5:8" ht="12" customHeight="1" x14ac:dyDescent="0.2">
      <c r="E277" s="10"/>
      <c r="H277" s="39"/>
    </row>
    <row r="278" spans="5:8" ht="12" customHeight="1" x14ac:dyDescent="0.2">
      <c r="E278" s="10"/>
      <c r="H278" s="39"/>
    </row>
    <row r="279" spans="5:8" ht="12" customHeight="1" x14ac:dyDescent="0.2">
      <c r="E279" s="10"/>
      <c r="H279" s="39"/>
    </row>
    <row r="280" spans="5:8" ht="12" customHeight="1" x14ac:dyDescent="0.2">
      <c r="E280" s="10"/>
      <c r="H280" s="39"/>
    </row>
    <row r="281" spans="5:8" ht="12" customHeight="1" x14ac:dyDescent="0.2">
      <c r="E281" s="10"/>
      <c r="H281" s="39"/>
    </row>
    <row r="282" spans="5:8" ht="12" customHeight="1" x14ac:dyDescent="0.2">
      <c r="E282" s="10"/>
      <c r="H282" s="39"/>
    </row>
    <row r="283" spans="5:8" ht="12" customHeight="1" x14ac:dyDescent="0.2">
      <c r="E283" s="10"/>
      <c r="H283" s="39"/>
    </row>
    <row r="284" spans="5:8" ht="12" customHeight="1" x14ac:dyDescent="0.2">
      <c r="E284" s="10"/>
      <c r="H284" s="39"/>
    </row>
    <row r="285" spans="5:8" ht="12" customHeight="1" x14ac:dyDescent="0.2">
      <c r="E285" s="10"/>
      <c r="H285" s="39"/>
    </row>
    <row r="286" spans="5:8" ht="12" customHeight="1" x14ac:dyDescent="0.2">
      <c r="E286" s="10"/>
      <c r="H286" s="39"/>
    </row>
    <row r="287" spans="5:8" ht="12" customHeight="1" x14ac:dyDescent="0.2">
      <c r="E287" s="10"/>
      <c r="H287" s="39"/>
    </row>
    <row r="288" spans="5:8" ht="12" customHeight="1" x14ac:dyDescent="0.2">
      <c r="E288" s="10"/>
      <c r="H288" s="39"/>
    </row>
    <row r="289" spans="5:8" ht="12" customHeight="1" x14ac:dyDescent="0.2">
      <c r="E289" s="10"/>
      <c r="H289" s="39"/>
    </row>
    <row r="290" spans="5:8" ht="12" customHeight="1" x14ac:dyDescent="0.2">
      <c r="E290" s="10"/>
      <c r="H290" s="39"/>
    </row>
    <row r="291" spans="5:8" ht="12" customHeight="1" x14ac:dyDescent="0.2">
      <c r="E291" s="10"/>
      <c r="H291" s="39"/>
    </row>
    <row r="292" spans="5:8" ht="12" customHeight="1" x14ac:dyDescent="0.2">
      <c r="E292" s="10"/>
      <c r="H292" s="39"/>
    </row>
    <row r="293" spans="5:8" ht="12" customHeight="1" x14ac:dyDescent="0.2">
      <c r="E293" s="10"/>
      <c r="H293" s="39"/>
    </row>
    <row r="294" spans="5:8" ht="12" customHeight="1" x14ac:dyDescent="0.2">
      <c r="E294" s="10"/>
      <c r="H294" s="39"/>
    </row>
    <row r="295" spans="5:8" ht="12" customHeight="1" x14ac:dyDescent="0.2">
      <c r="E295" s="10"/>
      <c r="H295" s="39"/>
    </row>
    <row r="296" spans="5:8" ht="12" customHeight="1" x14ac:dyDescent="0.2">
      <c r="E296" s="10"/>
      <c r="H296" s="39"/>
    </row>
    <row r="297" spans="5:8" ht="12" customHeight="1" x14ac:dyDescent="0.2">
      <c r="E297" s="10"/>
      <c r="H297" s="39"/>
    </row>
    <row r="298" spans="5:8" ht="12" customHeight="1" x14ac:dyDescent="0.2">
      <c r="E298" s="10"/>
      <c r="H298" s="39"/>
    </row>
    <row r="299" spans="5:8" ht="12" customHeight="1" x14ac:dyDescent="0.2">
      <c r="E299" s="10"/>
      <c r="H299" s="39"/>
    </row>
    <row r="300" spans="5:8" ht="12" customHeight="1" x14ac:dyDescent="0.2">
      <c r="E300" s="10"/>
      <c r="H300" s="39"/>
    </row>
    <row r="301" spans="5:8" ht="12" customHeight="1" x14ac:dyDescent="0.2">
      <c r="E301" s="10"/>
      <c r="H301" s="39"/>
    </row>
    <row r="302" spans="5:8" ht="12" customHeight="1" x14ac:dyDescent="0.2">
      <c r="E302" s="10"/>
      <c r="H302" s="39"/>
    </row>
    <row r="303" spans="5:8" ht="12" customHeight="1" x14ac:dyDescent="0.2">
      <c r="E303" s="10"/>
      <c r="H303" s="39"/>
    </row>
    <row r="304" spans="5:8" ht="12" customHeight="1" x14ac:dyDescent="0.2">
      <c r="E304" s="10"/>
      <c r="H304" s="39"/>
    </row>
    <row r="305" spans="5:8" ht="12" customHeight="1" x14ac:dyDescent="0.2">
      <c r="E305" s="10"/>
      <c r="H305" s="39"/>
    </row>
    <row r="306" spans="5:8" ht="12" customHeight="1" x14ac:dyDescent="0.2">
      <c r="E306" s="10"/>
      <c r="H306" s="39"/>
    </row>
    <row r="307" spans="5:8" ht="12" customHeight="1" x14ac:dyDescent="0.2">
      <c r="E307" s="10"/>
      <c r="H307" s="39"/>
    </row>
    <row r="308" spans="5:8" ht="12" customHeight="1" x14ac:dyDescent="0.2">
      <c r="E308" s="10"/>
      <c r="H308" s="39"/>
    </row>
    <row r="309" spans="5:8" ht="12" customHeight="1" x14ac:dyDescent="0.2">
      <c r="E309" s="10"/>
      <c r="H309" s="39"/>
    </row>
    <row r="310" spans="5:8" ht="12" customHeight="1" x14ac:dyDescent="0.2">
      <c r="E310" s="10"/>
      <c r="H310" s="39"/>
    </row>
    <row r="311" spans="5:8" ht="12" customHeight="1" x14ac:dyDescent="0.2">
      <c r="E311" s="10"/>
      <c r="H311" s="39"/>
    </row>
    <row r="312" spans="5:8" ht="12" customHeight="1" x14ac:dyDescent="0.2">
      <c r="E312" s="10"/>
      <c r="H312" s="39"/>
    </row>
    <row r="313" spans="5:8" ht="12" customHeight="1" x14ac:dyDescent="0.2">
      <c r="E313" s="10"/>
      <c r="H313" s="39"/>
    </row>
    <row r="314" spans="5:8" ht="12" customHeight="1" x14ac:dyDescent="0.2">
      <c r="E314" s="10"/>
      <c r="H314" s="39"/>
    </row>
    <row r="315" spans="5:8" ht="12" customHeight="1" x14ac:dyDescent="0.2">
      <c r="E315" s="10"/>
      <c r="H315" s="39"/>
    </row>
    <row r="316" spans="5:8" ht="12" customHeight="1" x14ac:dyDescent="0.2">
      <c r="E316" s="10"/>
      <c r="H316" s="39"/>
    </row>
    <row r="317" spans="5:8" ht="12" customHeight="1" x14ac:dyDescent="0.2">
      <c r="E317" s="10"/>
      <c r="H317" s="39"/>
    </row>
    <row r="318" spans="5:8" ht="12" customHeight="1" x14ac:dyDescent="0.2">
      <c r="E318" s="10"/>
      <c r="H318" s="39"/>
    </row>
    <row r="319" spans="5:8" ht="12" customHeight="1" x14ac:dyDescent="0.2">
      <c r="E319" s="10"/>
      <c r="H319" s="39"/>
    </row>
    <row r="320" spans="5:8" ht="12" customHeight="1" x14ac:dyDescent="0.2">
      <c r="E320" s="10"/>
      <c r="H320" s="39"/>
    </row>
    <row r="321" spans="5:8" ht="12" customHeight="1" x14ac:dyDescent="0.2">
      <c r="E321" s="10"/>
      <c r="H321" s="39"/>
    </row>
    <row r="322" spans="5:8" ht="12" customHeight="1" x14ac:dyDescent="0.2">
      <c r="E322" s="10"/>
      <c r="H322" s="39"/>
    </row>
    <row r="323" spans="5:8" ht="12" customHeight="1" x14ac:dyDescent="0.2">
      <c r="E323" s="10"/>
      <c r="H323" s="39"/>
    </row>
    <row r="324" spans="5:8" ht="12" customHeight="1" x14ac:dyDescent="0.2">
      <c r="E324" s="10"/>
      <c r="H324" s="39"/>
    </row>
    <row r="325" spans="5:8" ht="12" customHeight="1" x14ac:dyDescent="0.2">
      <c r="E325" s="10"/>
      <c r="H325" s="39"/>
    </row>
    <row r="326" spans="5:8" ht="12" customHeight="1" x14ac:dyDescent="0.2">
      <c r="E326" s="10"/>
      <c r="H326" s="39"/>
    </row>
    <row r="327" spans="5:8" ht="12" customHeight="1" x14ac:dyDescent="0.2">
      <c r="E327" s="10"/>
      <c r="H327" s="39"/>
    </row>
    <row r="328" spans="5:8" ht="12" customHeight="1" x14ac:dyDescent="0.2">
      <c r="E328" s="10"/>
      <c r="H328" s="39"/>
    </row>
    <row r="329" spans="5:8" ht="12" customHeight="1" x14ac:dyDescent="0.2">
      <c r="E329" s="10"/>
      <c r="H329" s="39"/>
    </row>
    <row r="330" spans="5:8" ht="12" customHeight="1" x14ac:dyDescent="0.2">
      <c r="E330" s="10"/>
      <c r="H330" s="39"/>
    </row>
    <row r="331" spans="5:8" ht="12" customHeight="1" x14ac:dyDescent="0.2">
      <c r="E331" s="10"/>
      <c r="H331" s="39"/>
    </row>
    <row r="332" spans="5:8" ht="12" customHeight="1" x14ac:dyDescent="0.2">
      <c r="E332" s="10"/>
      <c r="H332" s="39"/>
    </row>
    <row r="333" spans="5:8" ht="12" customHeight="1" x14ac:dyDescent="0.2">
      <c r="E333" s="10"/>
      <c r="H333" s="39"/>
    </row>
    <row r="334" spans="5:8" ht="12" customHeight="1" x14ac:dyDescent="0.2">
      <c r="E334" s="10"/>
      <c r="H334" s="39"/>
    </row>
    <row r="335" spans="5:8" ht="12" customHeight="1" x14ac:dyDescent="0.2">
      <c r="E335" s="10"/>
      <c r="H335" s="39"/>
    </row>
    <row r="336" spans="5:8" ht="12" customHeight="1" x14ac:dyDescent="0.2">
      <c r="E336" s="10"/>
      <c r="H336" s="39"/>
    </row>
    <row r="337" spans="5:8" ht="12" customHeight="1" x14ac:dyDescent="0.2">
      <c r="E337" s="10"/>
      <c r="H337" s="39"/>
    </row>
    <row r="338" spans="5:8" ht="12" customHeight="1" x14ac:dyDescent="0.2">
      <c r="E338" s="10"/>
      <c r="H338" s="39"/>
    </row>
    <row r="339" spans="5:8" ht="12" customHeight="1" x14ac:dyDescent="0.2">
      <c r="E339" s="10"/>
      <c r="H339" s="39"/>
    </row>
    <row r="340" spans="5:8" ht="12" customHeight="1" x14ac:dyDescent="0.2">
      <c r="E340" s="10"/>
      <c r="H340" s="39"/>
    </row>
    <row r="341" spans="5:8" ht="12" customHeight="1" x14ac:dyDescent="0.2">
      <c r="E341" s="10"/>
      <c r="H341" s="39"/>
    </row>
    <row r="342" spans="5:8" ht="12" customHeight="1" x14ac:dyDescent="0.2">
      <c r="E342" s="10"/>
      <c r="H342" s="39"/>
    </row>
    <row r="343" spans="5:8" ht="12" customHeight="1" x14ac:dyDescent="0.2">
      <c r="E343" s="10"/>
      <c r="H343" s="39"/>
    </row>
    <row r="344" spans="5:8" ht="12" customHeight="1" x14ac:dyDescent="0.2">
      <c r="E344" s="10"/>
      <c r="H344" s="39"/>
    </row>
    <row r="345" spans="5:8" ht="12" customHeight="1" x14ac:dyDescent="0.2">
      <c r="E345" s="10"/>
      <c r="H345" s="39"/>
    </row>
    <row r="346" spans="5:8" ht="12" customHeight="1" x14ac:dyDescent="0.2">
      <c r="E346" s="10"/>
      <c r="H346" s="39"/>
    </row>
    <row r="347" spans="5:8" ht="12" customHeight="1" x14ac:dyDescent="0.2">
      <c r="E347" s="10"/>
      <c r="H347" s="39"/>
    </row>
    <row r="348" spans="5:8" ht="12" customHeight="1" x14ac:dyDescent="0.2">
      <c r="E348" s="10"/>
      <c r="H348" s="39"/>
    </row>
    <row r="349" spans="5:8" ht="12" customHeight="1" x14ac:dyDescent="0.2">
      <c r="E349" s="10"/>
      <c r="H349" s="39"/>
    </row>
    <row r="350" spans="5:8" ht="12" customHeight="1" x14ac:dyDescent="0.2">
      <c r="E350" s="10"/>
      <c r="H350" s="39"/>
    </row>
    <row r="351" spans="5:8" ht="12" customHeight="1" x14ac:dyDescent="0.2">
      <c r="E351" s="10"/>
      <c r="H351" s="39"/>
    </row>
    <row r="352" spans="5:8" ht="12" customHeight="1" x14ac:dyDescent="0.2">
      <c r="E352" s="10"/>
      <c r="H352" s="39"/>
    </row>
    <row r="353" spans="5:8" ht="12" customHeight="1" x14ac:dyDescent="0.2">
      <c r="E353" s="10"/>
      <c r="H353" s="39"/>
    </row>
    <row r="354" spans="5:8" ht="12" customHeight="1" x14ac:dyDescent="0.2">
      <c r="E354" s="10"/>
      <c r="H354" s="39"/>
    </row>
    <row r="355" spans="5:8" ht="12" customHeight="1" x14ac:dyDescent="0.2">
      <c r="E355" s="10"/>
      <c r="H355" s="39"/>
    </row>
    <row r="356" spans="5:8" ht="12" customHeight="1" x14ac:dyDescent="0.2">
      <c r="E356" s="10"/>
      <c r="H356" s="39"/>
    </row>
    <row r="357" spans="5:8" ht="12" customHeight="1" x14ac:dyDescent="0.2">
      <c r="E357" s="10"/>
      <c r="H357" s="39"/>
    </row>
    <row r="358" spans="5:8" ht="12" customHeight="1" x14ac:dyDescent="0.2">
      <c r="E358" s="10"/>
      <c r="H358" s="39"/>
    </row>
    <row r="359" spans="5:8" ht="12" customHeight="1" x14ac:dyDescent="0.2">
      <c r="E359" s="10"/>
      <c r="H359" s="39"/>
    </row>
    <row r="360" spans="5:8" ht="12" customHeight="1" x14ac:dyDescent="0.2">
      <c r="E360" s="10"/>
      <c r="H360" s="39"/>
    </row>
    <row r="361" spans="5:8" ht="12" customHeight="1" x14ac:dyDescent="0.2">
      <c r="E361" s="10"/>
      <c r="H361" s="39"/>
    </row>
    <row r="362" spans="5:8" ht="12" customHeight="1" x14ac:dyDescent="0.2">
      <c r="E362" s="10"/>
      <c r="H362" s="39"/>
    </row>
    <row r="363" spans="5:8" ht="12" customHeight="1" x14ac:dyDescent="0.2">
      <c r="E363" s="10"/>
      <c r="H363" s="39"/>
    </row>
    <row r="364" spans="5:8" ht="12" customHeight="1" x14ac:dyDescent="0.2">
      <c r="E364" s="10"/>
      <c r="H364" s="39"/>
    </row>
    <row r="365" spans="5:8" ht="12" customHeight="1" x14ac:dyDescent="0.2">
      <c r="E365" s="10"/>
      <c r="H365" s="39"/>
    </row>
    <row r="366" spans="5:8" ht="12" customHeight="1" x14ac:dyDescent="0.2">
      <c r="E366" s="10"/>
      <c r="H366" s="39"/>
    </row>
    <row r="367" spans="5:8" ht="12" customHeight="1" x14ac:dyDescent="0.2">
      <c r="E367" s="10"/>
      <c r="H367" s="39"/>
    </row>
    <row r="368" spans="5:8" ht="12" customHeight="1" x14ac:dyDescent="0.2">
      <c r="E368" s="10"/>
      <c r="H368" s="39"/>
    </row>
    <row r="369" spans="5:8" ht="12" customHeight="1" x14ac:dyDescent="0.2">
      <c r="E369" s="10"/>
      <c r="H369" s="39"/>
    </row>
    <row r="370" spans="5:8" ht="12" customHeight="1" x14ac:dyDescent="0.2">
      <c r="E370" s="10"/>
      <c r="H370" s="39"/>
    </row>
    <row r="371" spans="5:8" ht="12" customHeight="1" x14ac:dyDescent="0.2">
      <c r="E371" s="10"/>
      <c r="H371" s="39"/>
    </row>
    <row r="372" spans="5:8" ht="12" customHeight="1" x14ac:dyDescent="0.2">
      <c r="E372" s="10"/>
      <c r="H372" s="39"/>
    </row>
    <row r="373" spans="5:8" ht="12" customHeight="1" x14ac:dyDescent="0.2">
      <c r="E373" s="10"/>
      <c r="H373" s="39"/>
    </row>
    <row r="374" spans="5:8" ht="12" customHeight="1" x14ac:dyDescent="0.2">
      <c r="E374" s="10"/>
      <c r="H374" s="39"/>
    </row>
    <row r="375" spans="5:8" ht="12" customHeight="1" x14ac:dyDescent="0.2">
      <c r="E375" s="10"/>
      <c r="H375" s="39"/>
    </row>
    <row r="376" spans="5:8" ht="12" customHeight="1" x14ac:dyDescent="0.2">
      <c r="E376" s="10"/>
      <c r="H376" s="39"/>
    </row>
    <row r="377" spans="5:8" ht="12" customHeight="1" x14ac:dyDescent="0.2">
      <c r="E377" s="10"/>
      <c r="H377" s="39"/>
    </row>
    <row r="378" spans="5:8" ht="12" customHeight="1" x14ac:dyDescent="0.2">
      <c r="E378" s="10"/>
      <c r="H378" s="39"/>
    </row>
    <row r="379" spans="5:8" ht="12" customHeight="1" x14ac:dyDescent="0.2">
      <c r="E379" s="10"/>
      <c r="H379" s="39"/>
    </row>
    <row r="380" spans="5:8" ht="12" customHeight="1" x14ac:dyDescent="0.2">
      <c r="E380" s="10"/>
      <c r="H380" s="39"/>
    </row>
    <row r="381" spans="5:8" ht="12" customHeight="1" x14ac:dyDescent="0.2">
      <c r="E381" s="10"/>
      <c r="H381" s="39"/>
    </row>
    <row r="382" spans="5:8" ht="12" customHeight="1" x14ac:dyDescent="0.2">
      <c r="E382" s="10"/>
      <c r="H382" s="39"/>
    </row>
    <row r="383" spans="5:8" ht="12" customHeight="1" x14ac:dyDescent="0.2">
      <c r="E383" s="10"/>
      <c r="H383" s="39"/>
    </row>
    <row r="384" spans="5:8" ht="12" customHeight="1" x14ac:dyDescent="0.2">
      <c r="E384" s="10"/>
      <c r="H384" s="39"/>
    </row>
    <row r="385" spans="5:8" ht="12" customHeight="1" x14ac:dyDescent="0.2">
      <c r="E385" s="10"/>
      <c r="H385" s="39"/>
    </row>
    <row r="386" spans="5:8" ht="12" customHeight="1" x14ac:dyDescent="0.2">
      <c r="E386" s="10"/>
      <c r="H386" s="39"/>
    </row>
    <row r="387" spans="5:8" ht="12" customHeight="1" x14ac:dyDescent="0.2">
      <c r="E387" s="10"/>
      <c r="H387" s="39"/>
    </row>
    <row r="388" spans="5:8" ht="12" customHeight="1" x14ac:dyDescent="0.2">
      <c r="E388" s="10"/>
      <c r="H388" s="39"/>
    </row>
    <row r="389" spans="5:8" ht="12" customHeight="1" x14ac:dyDescent="0.2">
      <c r="E389" s="10"/>
      <c r="H389" s="39"/>
    </row>
    <row r="390" spans="5:8" ht="12" customHeight="1" x14ac:dyDescent="0.2">
      <c r="E390" s="10"/>
      <c r="H390" s="39"/>
    </row>
    <row r="391" spans="5:8" ht="12" customHeight="1" x14ac:dyDescent="0.2">
      <c r="E391" s="10"/>
      <c r="H391" s="39"/>
    </row>
    <row r="392" spans="5:8" ht="12" customHeight="1" x14ac:dyDescent="0.2">
      <c r="E392" s="10"/>
      <c r="H392" s="39"/>
    </row>
    <row r="393" spans="5:8" ht="12" customHeight="1" x14ac:dyDescent="0.2">
      <c r="E393" s="10"/>
      <c r="H393" s="39"/>
    </row>
    <row r="394" spans="5:8" ht="12" customHeight="1" x14ac:dyDescent="0.2">
      <c r="E394" s="10"/>
      <c r="H394" s="39"/>
    </row>
    <row r="395" spans="5:8" ht="12" customHeight="1" x14ac:dyDescent="0.2">
      <c r="E395" s="10"/>
      <c r="H395" s="39"/>
    </row>
    <row r="396" spans="5:8" ht="12" customHeight="1" x14ac:dyDescent="0.2">
      <c r="E396" s="10"/>
      <c r="H396" s="39"/>
    </row>
    <row r="397" spans="5:8" ht="12" customHeight="1" x14ac:dyDescent="0.2">
      <c r="E397" s="10"/>
      <c r="H397" s="39"/>
    </row>
    <row r="398" spans="5:8" ht="12" customHeight="1" x14ac:dyDescent="0.2">
      <c r="E398" s="10"/>
      <c r="H398" s="39"/>
    </row>
    <row r="399" spans="5:8" ht="12" customHeight="1" x14ac:dyDescent="0.2">
      <c r="E399" s="10"/>
      <c r="H399" s="39"/>
    </row>
    <row r="400" spans="5:8" ht="12" customHeight="1" x14ac:dyDescent="0.2">
      <c r="E400" s="10"/>
      <c r="H400" s="39"/>
    </row>
    <row r="401" spans="5:8" ht="12" customHeight="1" x14ac:dyDescent="0.2">
      <c r="E401" s="10"/>
      <c r="H401" s="39"/>
    </row>
    <row r="402" spans="5:8" ht="12" customHeight="1" x14ac:dyDescent="0.2">
      <c r="E402" s="10"/>
      <c r="H402" s="39"/>
    </row>
    <row r="403" spans="5:8" ht="12" customHeight="1" x14ac:dyDescent="0.2">
      <c r="E403" s="10"/>
      <c r="H403" s="39"/>
    </row>
    <row r="404" spans="5:8" ht="12" customHeight="1" x14ac:dyDescent="0.2">
      <c r="E404" s="10"/>
      <c r="H404" s="39"/>
    </row>
    <row r="405" spans="5:8" ht="12" customHeight="1" x14ac:dyDescent="0.2">
      <c r="E405" s="10"/>
      <c r="H405" s="39"/>
    </row>
    <row r="406" spans="5:8" ht="12" customHeight="1" x14ac:dyDescent="0.2">
      <c r="E406" s="10"/>
      <c r="H406" s="39"/>
    </row>
    <row r="407" spans="5:8" ht="12" customHeight="1" x14ac:dyDescent="0.2">
      <c r="E407" s="10"/>
      <c r="H407" s="39"/>
    </row>
    <row r="408" spans="5:8" ht="12" customHeight="1" x14ac:dyDescent="0.2">
      <c r="E408" s="10"/>
      <c r="H408" s="39"/>
    </row>
    <row r="409" spans="5:8" ht="12" customHeight="1" x14ac:dyDescent="0.2">
      <c r="E409" s="10"/>
      <c r="H409" s="39"/>
    </row>
    <row r="410" spans="5:8" ht="12" customHeight="1" x14ac:dyDescent="0.2">
      <c r="E410" s="10"/>
      <c r="H410" s="39"/>
    </row>
    <row r="411" spans="5:8" ht="12" customHeight="1" x14ac:dyDescent="0.2">
      <c r="E411" s="10"/>
      <c r="H411" s="39"/>
    </row>
    <row r="412" spans="5:8" ht="12" customHeight="1" x14ac:dyDescent="0.2">
      <c r="E412" s="10"/>
      <c r="H412" s="39"/>
    </row>
    <row r="413" spans="5:8" ht="12" customHeight="1" x14ac:dyDescent="0.2">
      <c r="E413" s="10"/>
      <c r="H413" s="39"/>
    </row>
    <row r="414" spans="5:8" ht="12" customHeight="1" x14ac:dyDescent="0.2">
      <c r="E414" s="10"/>
      <c r="H414" s="39"/>
    </row>
    <row r="415" spans="5:8" ht="12" customHeight="1" x14ac:dyDescent="0.2">
      <c r="E415" s="10"/>
      <c r="H415" s="39"/>
    </row>
    <row r="416" spans="5:8" ht="12" customHeight="1" x14ac:dyDescent="0.2">
      <c r="E416" s="10"/>
      <c r="H416" s="39"/>
    </row>
    <row r="417" spans="5:8" ht="12" customHeight="1" x14ac:dyDescent="0.2">
      <c r="E417" s="10"/>
      <c r="H417" s="39"/>
    </row>
    <row r="418" spans="5:8" ht="12" customHeight="1" x14ac:dyDescent="0.2">
      <c r="E418" s="10"/>
      <c r="H418" s="39"/>
    </row>
    <row r="419" spans="5:8" ht="12" customHeight="1" x14ac:dyDescent="0.2">
      <c r="E419" s="10"/>
      <c r="H419" s="39"/>
    </row>
    <row r="420" spans="5:8" ht="12" customHeight="1" x14ac:dyDescent="0.2">
      <c r="E420" s="10"/>
      <c r="H420" s="39"/>
    </row>
    <row r="421" spans="5:8" ht="12" customHeight="1" x14ac:dyDescent="0.2">
      <c r="E421" s="10"/>
      <c r="H421" s="39"/>
    </row>
    <row r="422" spans="5:8" ht="12" customHeight="1" x14ac:dyDescent="0.2">
      <c r="E422" s="10"/>
      <c r="H422" s="39"/>
    </row>
    <row r="423" spans="5:8" ht="12" customHeight="1" x14ac:dyDescent="0.2">
      <c r="E423" s="10"/>
      <c r="H423" s="39"/>
    </row>
    <row r="424" spans="5:8" ht="12" customHeight="1" x14ac:dyDescent="0.2">
      <c r="E424" s="10"/>
      <c r="H424" s="39"/>
    </row>
    <row r="425" spans="5:8" ht="12" customHeight="1" x14ac:dyDescent="0.2">
      <c r="E425" s="10"/>
      <c r="H425" s="39"/>
    </row>
    <row r="426" spans="5:8" ht="12" customHeight="1" x14ac:dyDescent="0.2">
      <c r="E426" s="10"/>
      <c r="H426" s="39"/>
    </row>
    <row r="427" spans="5:8" ht="12" customHeight="1" x14ac:dyDescent="0.2">
      <c r="E427" s="10"/>
      <c r="H427" s="39"/>
    </row>
    <row r="428" spans="5:8" ht="12" customHeight="1" x14ac:dyDescent="0.2">
      <c r="E428" s="10"/>
      <c r="H428" s="39"/>
    </row>
    <row r="429" spans="5:8" ht="12" customHeight="1" x14ac:dyDescent="0.2">
      <c r="E429" s="10"/>
      <c r="H429" s="39"/>
    </row>
    <row r="430" spans="5:8" ht="12" customHeight="1" x14ac:dyDescent="0.2">
      <c r="E430" s="10"/>
      <c r="H430" s="39"/>
    </row>
    <row r="431" spans="5:8" ht="12" customHeight="1" x14ac:dyDescent="0.2">
      <c r="E431" s="10"/>
      <c r="H431" s="39"/>
    </row>
    <row r="432" spans="5:8" ht="12" customHeight="1" x14ac:dyDescent="0.2">
      <c r="E432" s="10"/>
      <c r="H432" s="39"/>
    </row>
    <row r="433" spans="5:8" ht="12" customHeight="1" x14ac:dyDescent="0.2">
      <c r="E433" s="10"/>
      <c r="H433" s="39"/>
    </row>
    <row r="434" spans="5:8" ht="12" customHeight="1" x14ac:dyDescent="0.2">
      <c r="E434" s="10"/>
      <c r="H434" s="39"/>
    </row>
    <row r="435" spans="5:8" ht="12" customHeight="1" x14ac:dyDescent="0.2">
      <c r="E435" s="10"/>
      <c r="H435" s="39"/>
    </row>
    <row r="436" spans="5:8" ht="12" customHeight="1" x14ac:dyDescent="0.2">
      <c r="E436" s="10"/>
      <c r="H436" s="39"/>
    </row>
    <row r="437" spans="5:8" ht="12" customHeight="1" x14ac:dyDescent="0.2">
      <c r="E437" s="10"/>
      <c r="H437" s="39"/>
    </row>
    <row r="438" spans="5:8" ht="12" customHeight="1" x14ac:dyDescent="0.2">
      <c r="E438" s="10"/>
      <c r="H438" s="39"/>
    </row>
    <row r="439" spans="5:8" ht="12" customHeight="1" x14ac:dyDescent="0.2">
      <c r="E439" s="10"/>
      <c r="H439" s="39"/>
    </row>
    <row r="440" spans="5:8" ht="12" customHeight="1" x14ac:dyDescent="0.2">
      <c r="E440" s="10"/>
      <c r="H440" s="39"/>
    </row>
    <row r="441" spans="5:8" ht="12" customHeight="1" x14ac:dyDescent="0.2">
      <c r="E441" s="10"/>
      <c r="H441" s="39"/>
    </row>
    <row r="442" spans="5:8" ht="12" customHeight="1" x14ac:dyDescent="0.2">
      <c r="E442" s="10"/>
      <c r="H442" s="39"/>
    </row>
    <row r="443" spans="5:8" ht="12" customHeight="1" x14ac:dyDescent="0.2">
      <c r="E443" s="10"/>
      <c r="H443" s="39"/>
    </row>
    <row r="444" spans="5:8" ht="12" customHeight="1" x14ac:dyDescent="0.2">
      <c r="E444" s="10"/>
      <c r="H444" s="39"/>
    </row>
    <row r="445" spans="5:8" ht="12" customHeight="1" x14ac:dyDescent="0.2">
      <c r="E445" s="10"/>
      <c r="H445" s="39"/>
    </row>
    <row r="446" spans="5:8" ht="12" customHeight="1" x14ac:dyDescent="0.2">
      <c r="E446" s="10"/>
      <c r="H446" s="39"/>
    </row>
    <row r="447" spans="5:8" ht="12" customHeight="1" x14ac:dyDescent="0.2">
      <c r="E447" s="10"/>
      <c r="H447" s="39"/>
    </row>
    <row r="448" spans="5:8" ht="12" customHeight="1" x14ac:dyDescent="0.2">
      <c r="E448" s="10"/>
      <c r="H448" s="39"/>
    </row>
    <row r="449" spans="5:8" ht="12" customHeight="1" x14ac:dyDescent="0.2">
      <c r="E449" s="10"/>
      <c r="H449" s="39"/>
    </row>
    <row r="450" spans="5:8" ht="12" customHeight="1" x14ac:dyDescent="0.2">
      <c r="E450" s="10"/>
      <c r="H450" s="39"/>
    </row>
    <row r="451" spans="5:8" ht="12" customHeight="1" x14ac:dyDescent="0.2">
      <c r="E451" s="10"/>
      <c r="H451" s="39"/>
    </row>
    <row r="452" spans="5:8" ht="12" customHeight="1" x14ac:dyDescent="0.2">
      <c r="E452" s="10"/>
      <c r="H452" s="39"/>
    </row>
    <row r="453" spans="5:8" ht="12" customHeight="1" x14ac:dyDescent="0.2">
      <c r="E453" s="10"/>
      <c r="H453" s="39"/>
    </row>
    <row r="454" spans="5:8" ht="12" customHeight="1" x14ac:dyDescent="0.2">
      <c r="E454" s="10"/>
      <c r="H454" s="39"/>
    </row>
    <row r="455" spans="5:8" ht="12" customHeight="1" x14ac:dyDescent="0.2">
      <c r="E455" s="10"/>
      <c r="H455" s="39"/>
    </row>
    <row r="456" spans="5:8" ht="12" customHeight="1" x14ac:dyDescent="0.2">
      <c r="E456" s="10"/>
      <c r="H456" s="39"/>
    </row>
    <row r="457" spans="5:8" ht="12" customHeight="1" x14ac:dyDescent="0.2">
      <c r="E457" s="10"/>
      <c r="H457" s="39"/>
    </row>
    <row r="458" spans="5:8" ht="12" customHeight="1" x14ac:dyDescent="0.2">
      <c r="E458" s="10"/>
      <c r="H458" s="39"/>
    </row>
    <row r="459" spans="5:8" ht="12" customHeight="1" x14ac:dyDescent="0.2">
      <c r="E459" s="10"/>
      <c r="H459" s="39"/>
    </row>
    <row r="460" spans="5:8" ht="12" customHeight="1" x14ac:dyDescent="0.2">
      <c r="E460" s="10"/>
      <c r="H460" s="39"/>
    </row>
    <row r="461" spans="5:8" ht="12" customHeight="1" x14ac:dyDescent="0.2">
      <c r="E461" s="10"/>
      <c r="H461" s="39"/>
    </row>
    <row r="462" spans="5:8" ht="12" customHeight="1" x14ac:dyDescent="0.2">
      <c r="E462" s="10"/>
      <c r="H462" s="39"/>
    </row>
    <row r="463" spans="5:8" ht="12" customHeight="1" x14ac:dyDescent="0.2">
      <c r="E463" s="10"/>
      <c r="H463" s="39"/>
    </row>
    <row r="464" spans="5:8" ht="12" customHeight="1" x14ac:dyDescent="0.2">
      <c r="E464" s="10"/>
      <c r="H464" s="39"/>
    </row>
    <row r="465" spans="5:8" ht="12" customHeight="1" x14ac:dyDescent="0.2">
      <c r="E465" s="10"/>
      <c r="H465" s="39"/>
    </row>
    <row r="466" spans="5:8" ht="12" customHeight="1" x14ac:dyDescent="0.2">
      <c r="E466" s="10"/>
      <c r="H466" s="39"/>
    </row>
    <row r="467" spans="5:8" ht="12" customHeight="1" x14ac:dyDescent="0.2">
      <c r="E467" s="10"/>
      <c r="H467" s="39"/>
    </row>
    <row r="468" spans="5:8" ht="12" customHeight="1" x14ac:dyDescent="0.2">
      <c r="E468" s="10"/>
      <c r="H468" s="39"/>
    </row>
    <row r="469" spans="5:8" ht="12" customHeight="1" x14ac:dyDescent="0.2">
      <c r="E469" s="10"/>
      <c r="H469" s="39"/>
    </row>
    <row r="470" spans="5:8" ht="12" customHeight="1" x14ac:dyDescent="0.2">
      <c r="E470" s="10"/>
      <c r="H470" s="39"/>
    </row>
    <row r="471" spans="5:8" ht="12" customHeight="1" x14ac:dyDescent="0.2">
      <c r="E471" s="10"/>
      <c r="H471" s="39"/>
    </row>
    <row r="472" spans="5:8" ht="12" customHeight="1" x14ac:dyDescent="0.2">
      <c r="E472" s="10"/>
      <c r="H472" s="39"/>
    </row>
    <row r="473" spans="5:8" ht="12" customHeight="1" x14ac:dyDescent="0.2">
      <c r="E473" s="10"/>
      <c r="H473" s="39"/>
    </row>
    <row r="474" spans="5:8" ht="12" customHeight="1" x14ac:dyDescent="0.2">
      <c r="E474" s="10"/>
      <c r="H474" s="39"/>
    </row>
    <row r="475" spans="5:8" ht="12" customHeight="1" x14ac:dyDescent="0.2">
      <c r="E475" s="10"/>
      <c r="H475" s="39"/>
    </row>
    <row r="476" spans="5:8" ht="12" customHeight="1" x14ac:dyDescent="0.2">
      <c r="E476" s="10"/>
      <c r="H476" s="39"/>
    </row>
    <row r="477" spans="5:8" ht="12" customHeight="1" x14ac:dyDescent="0.2">
      <c r="E477" s="10"/>
      <c r="H477" s="39"/>
    </row>
    <row r="478" spans="5:8" ht="12" customHeight="1" x14ac:dyDescent="0.2">
      <c r="E478" s="10"/>
      <c r="H478" s="39"/>
    </row>
    <row r="479" spans="5:8" ht="12" customHeight="1" x14ac:dyDescent="0.2">
      <c r="E479" s="10"/>
      <c r="H479" s="39"/>
    </row>
    <row r="480" spans="5:8" ht="12" customHeight="1" x14ac:dyDescent="0.2">
      <c r="E480" s="10"/>
      <c r="H480" s="39"/>
    </row>
    <row r="481" spans="5:8" ht="12" customHeight="1" x14ac:dyDescent="0.2">
      <c r="E481" s="10"/>
      <c r="H481" s="39"/>
    </row>
    <row r="482" spans="5:8" ht="12" customHeight="1" x14ac:dyDescent="0.2">
      <c r="E482" s="10"/>
      <c r="H482" s="39"/>
    </row>
    <row r="483" spans="5:8" ht="12" customHeight="1" x14ac:dyDescent="0.2">
      <c r="E483" s="10"/>
      <c r="H483" s="39"/>
    </row>
    <row r="484" spans="5:8" ht="12" customHeight="1" x14ac:dyDescent="0.2">
      <c r="E484" s="10"/>
      <c r="H484" s="39"/>
    </row>
    <row r="485" spans="5:8" ht="12" customHeight="1" x14ac:dyDescent="0.2">
      <c r="E485" s="10"/>
      <c r="H485" s="39"/>
    </row>
    <row r="486" spans="5:8" ht="12" customHeight="1" x14ac:dyDescent="0.2">
      <c r="E486" s="10"/>
      <c r="H486" s="39"/>
    </row>
    <row r="487" spans="5:8" ht="12" customHeight="1" x14ac:dyDescent="0.2">
      <c r="E487" s="10"/>
      <c r="H487" s="39"/>
    </row>
    <row r="488" spans="5:8" ht="12" customHeight="1" x14ac:dyDescent="0.2">
      <c r="E488" s="10"/>
      <c r="H488" s="39"/>
    </row>
    <row r="489" spans="5:8" ht="12" customHeight="1" x14ac:dyDescent="0.2">
      <c r="E489" s="10"/>
      <c r="H489" s="39"/>
    </row>
    <row r="490" spans="5:8" ht="12" customHeight="1" x14ac:dyDescent="0.2">
      <c r="E490" s="10"/>
      <c r="H490" s="39"/>
    </row>
    <row r="491" spans="5:8" ht="12" customHeight="1" x14ac:dyDescent="0.2">
      <c r="E491" s="10"/>
      <c r="H491" s="39"/>
    </row>
    <row r="492" spans="5:8" ht="12" customHeight="1" x14ac:dyDescent="0.2">
      <c r="E492" s="10"/>
      <c r="H492" s="39"/>
    </row>
    <row r="493" spans="5:8" ht="12" customHeight="1" x14ac:dyDescent="0.2">
      <c r="E493" s="10"/>
      <c r="H493" s="39"/>
    </row>
    <row r="494" spans="5:8" ht="12" customHeight="1" x14ac:dyDescent="0.2">
      <c r="E494" s="10"/>
      <c r="H494" s="39"/>
    </row>
    <row r="495" spans="5:8" ht="12" customHeight="1" x14ac:dyDescent="0.2">
      <c r="E495" s="10"/>
      <c r="H495" s="39"/>
    </row>
    <row r="496" spans="5:8" ht="12" customHeight="1" x14ac:dyDescent="0.2">
      <c r="E496" s="10"/>
      <c r="H496" s="39"/>
    </row>
    <row r="497" spans="5:8" ht="12" customHeight="1" x14ac:dyDescent="0.2">
      <c r="E497" s="10"/>
      <c r="H497" s="39"/>
    </row>
    <row r="498" spans="5:8" ht="12" customHeight="1" x14ac:dyDescent="0.2">
      <c r="E498" s="10"/>
      <c r="H498" s="39"/>
    </row>
    <row r="499" spans="5:8" ht="12" customHeight="1" x14ac:dyDescent="0.2">
      <c r="E499" s="10"/>
      <c r="H499" s="39"/>
    </row>
    <row r="500" spans="5:8" ht="12" customHeight="1" x14ac:dyDescent="0.2">
      <c r="E500" s="10"/>
      <c r="H500" s="39"/>
    </row>
    <row r="501" spans="5:8" ht="12" customHeight="1" x14ac:dyDescent="0.2">
      <c r="E501" s="10"/>
      <c r="H501" s="39"/>
    </row>
    <row r="502" spans="5:8" ht="12" customHeight="1" x14ac:dyDescent="0.2">
      <c r="E502" s="10"/>
      <c r="H502" s="39"/>
    </row>
    <row r="503" spans="5:8" ht="12" customHeight="1" x14ac:dyDescent="0.2">
      <c r="E503" s="10"/>
      <c r="H503" s="39"/>
    </row>
    <row r="504" spans="5:8" ht="12" customHeight="1" x14ac:dyDescent="0.2">
      <c r="E504" s="10"/>
      <c r="H504" s="39"/>
    </row>
    <row r="505" spans="5:8" ht="12" customHeight="1" x14ac:dyDescent="0.2">
      <c r="E505" s="10"/>
      <c r="H505" s="39"/>
    </row>
    <row r="506" spans="5:8" ht="12" customHeight="1" x14ac:dyDescent="0.2">
      <c r="E506" s="10"/>
      <c r="H506" s="39"/>
    </row>
    <row r="507" spans="5:8" ht="12" customHeight="1" x14ac:dyDescent="0.2">
      <c r="E507" s="10"/>
      <c r="H507" s="39"/>
    </row>
    <row r="508" spans="5:8" ht="12" customHeight="1" x14ac:dyDescent="0.2">
      <c r="E508" s="10"/>
      <c r="H508" s="39"/>
    </row>
    <row r="509" spans="5:8" ht="12" customHeight="1" x14ac:dyDescent="0.2">
      <c r="E509" s="10"/>
      <c r="H509" s="39"/>
    </row>
    <row r="510" spans="5:8" ht="12" customHeight="1" x14ac:dyDescent="0.2">
      <c r="E510" s="10"/>
      <c r="H510" s="39"/>
    </row>
    <row r="511" spans="5:8" ht="12" customHeight="1" x14ac:dyDescent="0.2">
      <c r="E511" s="10"/>
      <c r="H511" s="39"/>
    </row>
    <row r="512" spans="5:8" ht="12" customHeight="1" x14ac:dyDescent="0.2">
      <c r="E512" s="10"/>
      <c r="H512" s="39"/>
    </row>
    <row r="513" spans="5:8" ht="12" customHeight="1" x14ac:dyDescent="0.2">
      <c r="E513" s="10"/>
      <c r="H513" s="39"/>
    </row>
    <row r="514" spans="5:8" ht="12" customHeight="1" x14ac:dyDescent="0.2">
      <c r="E514" s="10"/>
      <c r="H514" s="39"/>
    </row>
    <row r="515" spans="5:8" ht="12" customHeight="1" x14ac:dyDescent="0.2">
      <c r="E515" s="10"/>
      <c r="H515" s="39"/>
    </row>
    <row r="516" spans="5:8" ht="12" customHeight="1" x14ac:dyDescent="0.2">
      <c r="E516" s="10"/>
      <c r="H516" s="39"/>
    </row>
    <row r="517" spans="5:8" ht="12" customHeight="1" x14ac:dyDescent="0.2">
      <c r="E517" s="10"/>
      <c r="H517" s="39"/>
    </row>
    <row r="518" spans="5:8" ht="12" customHeight="1" x14ac:dyDescent="0.2">
      <c r="E518" s="10"/>
      <c r="H518" s="39"/>
    </row>
    <row r="519" spans="5:8" ht="12" customHeight="1" x14ac:dyDescent="0.2">
      <c r="E519" s="10"/>
      <c r="H519" s="39"/>
    </row>
    <row r="520" spans="5:8" ht="12" customHeight="1" x14ac:dyDescent="0.2">
      <c r="E520" s="10"/>
      <c r="H520" s="39"/>
    </row>
    <row r="521" spans="5:8" ht="12" customHeight="1" x14ac:dyDescent="0.2">
      <c r="E521" s="10"/>
      <c r="H521" s="39"/>
    </row>
    <row r="522" spans="5:8" ht="12" customHeight="1" x14ac:dyDescent="0.2">
      <c r="E522" s="10"/>
      <c r="H522" s="39"/>
    </row>
    <row r="523" spans="5:8" ht="12" customHeight="1" x14ac:dyDescent="0.2">
      <c r="E523" s="10"/>
      <c r="H523" s="39"/>
    </row>
    <row r="524" spans="5:8" ht="12" customHeight="1" x14ac:dyDescent="0.2">
      <c r="E524" s="10"/>
      <c r="H524" s="39"/>
    </row>
    <row r="525" spans="5:8" ht="12" customHeight="1" x14ac:dyDescent="0.2">
      <c r="E525" s="10"/>
      <c r="H525" s="39"/>
    </row>
    <row r="526" spans="5:8" ht="12" customHeight="1" x14ac:dyDescent="0.2">
      <c r="E526" s="10"/>
      <c r="H526" s="39"/>
    </row>
    <row r="527" spans="5:8" ht="12" customHeight="1" x14ac:dyDescent="0.2">
      <c r="E527" s="10"/>
      <c r="H527" s="39"/>
    </row>
    <row r="528" spans="5:8" ht="12" customHeight="1" x14ac:dyDescent="0.2">
      <c r="E528" s="10"/>
      <c r="H528" s="39"/>
    </row>
    <row r="529" spans="5:8" ht="12" customHeight="1" x14ac:dyDescent="0.2">
      <c r="E529" s="10"/>
      <c r="H529" s="39"/>
    </row>
    <row r="530" spans="5:8" ht="12" customHeight="1" x14ac:dyDescent="0.2">
      <c r="E530" s="10"/>
      <c r="H530" s="39"/>
    </row>
    <row r="531" spans="5:8" ht="12" customHeight="1" x14ac:dyDescent="0.2">
      <c r="E531" s="10"/>
      <c r="H531" s="39"/>
    </row>
    <row r="532" spans="5:8" ht="12" customHeight="1" x14ac:dyDescent="0.2">
      <c r="E532" s="10"/>
      <c r="H532" s="39"/>
    </row>
    <row r="533" spans="5:8" ht="12" customHeight="1" x14ac:dyDescent="0.2">
      <c r="E533" s="10"/>
      <c r="H533" s="39"/>
    </row>
    <row r="534" spans="5:8" ht="12" customHeight="1" x14ac:dyDescent="0.2">
      <c r="E534" s="10"/>
      <c r="H534" s="39"/>
    </row>
    <row r="535" spans="5:8" ht="12" customHeight="1" x14ac:dyDescent="0.2">
      <c r="E535" s="10"/>
      <c r="H535" s="39"/>
    </row>
    <row r="536" spans="5:8" ht="12" customHeight="1" x14ac:dyDescent="0.2">
      <c r="E536" s="10"/>
      <c r="H536" s="39"/>
    </row>
    <row r="537" spans="5:8" ht="12" customHeight="1" x14ac:dyDescent="0.2">
      <c r="E537" s="10"/>
      <c r="H537" s="39"/>
    </row>
    <row r="538" spans="5:8" ht="12" customHeight="1" x14ac:dyDescent="0.2">
      <c r="E538" s="10"/>
      <c r="H538" s="39"/>
    </row>
    <row r="539" spans="5:8" ht="12" customHeight="1" x14ac:dyDescent="0.2">
      <c r="E539" s="10"/>
      <c r="H539" s="39"/>
    </row>
    <row r="540" spans="5:8" ht="12" customHeight="1" x14ac:dyDescent="0.2">
      <c r="E540" s="10"/>
      <c r="H540" s="39"/>
    </row>
    <row r="541" spans="5:8" ht="12" customHeight="1" x14ac:dyDescent="0.2">
      <c r="E541" s="10"/>
      <c r="H541" s="39"/>
    </row>
    <row r="542" spans="5:8" ht="12" customHeight="1" x14ac:dyDescent="0.2">
      <c r="E542" s="10"/>
      <c r="H542" s="39"/>
    </row>
    <row r="543" spans="5:8" ht="12" customHeight="1" x14ac:dyDescent="0.2">
      <c r="E543" s="10"/>
      <c r="H543" s="39"/>
    </row>
    <row r="544" spans="5:8" ht="12" customHeight="1" x14ac:dyDescent="0.2">
      <c r="E544" s="10"/>
      <c r="H544" s="39"/>
    </row>
    <row r="545" spans="5:8" ht="12" customHeight="1" x14ac:dyDescent="0.2">
      <c r="E545" s="10"/>
      <c r="H545" s="39"/>
    </row>
    <row r="546" spans="5:8" ht="12" customHeight="1" x14ac:dyDescent="0.2">
      <c r="E546" s="10"/>
      <c r="H546" s="39"/>
    </row>
    <row r="547" spans="5:8" ht="12" customHeight="1" x14ac:dyDescent="0.2">
      <c r="E547" s="10"/>
      <c r="H547" s="39"/>
    </row>
    <row r="548" spans="5:8" ht="12" customHeight="1" x14ac:dyDescent="0.2">
      <c r="E548" s="10"/>
      <c r="H548" s="39"/>
    </row>
    <row r="549" spans="5:8" ht="12" customHeight="1" x14ac:dyDescent="0.2">
      <c r="E549" s="10"/>
      <c r="H549" s="39"/>
    </row>
    <row r="550" spans="5:8" ht="12" customHeight="1" x14ac:dyDescent="0.2">
      <c r="E550" s="10"/>
      <c r="H550" s="39"/>
    </row>
    <row r="551" spans="5:8" ht="12" customHeight="1" x14ac:dyDescent="0.2">
      <c r="E551" s="10"/>
      <c r="H551" s="39"/>
    </row>
    <row r="552" spans="5:8" ht="12" customHeight="1" x14ac:dyDescent="0.2">
      <c r="E552" s="10"/>
      <c r="H552" s="39"/>
    </row>
    <row r="553" spans="5:8" ht="12" customHeight="1" x14ac:dyDescent="0.2">
      <c r="E553" s="10"/>
      <c r="H553" s="39"/>
    </row>
    <row r="554" spans="5:8" ht="12" customHeight="1" x14ac:dyDescent="0.2">
      <c r="E554" s="10"/>
      <c r="H554" s="39"/>
    </row>
    <row r="555" spans="5:8" ht="12" customHeight="1" x14ac:dyDescent="0.2">
      <c r="E555" s="10"/>
      <c r="H555" s="39"/>
    </row>
    <row r="556" spans="5:8" ht="12" customHeight="1" x14ac:dyDescent="0.2">
      <c r="E556" s="10"/>
      <c r="H556" s="39"/>
    </row>
    <row r="557" spans="5:8" ht="12" customHeight="1" x14ac:dyDescent="0.2">
      <c r="E557" s="10"/>
      <c r="H557" s="39"/>
    </row>
    <row r="558" spans="5:8" ht="12" customHeight="1" x14ac:dyDescent="0.2">
      <c r="E558" s="10"/>
      <c r="H558" s="39"/>
    </row>
    <row r="559" spans="5:8" ht="12" customHeight="1" x14ac:dyDescent="0.2">
      <c r="E559" s="10"/>
      <c r="H559" s="39"/>
    </row>
    <row r="560" spans="5:8" ht="12" customHeight="1" x14ac:dyDescent="0.2">
      <c r="E560" s="10"/>
      <c r="H560" s="39"/>
    </row>
    <row r="561" spans="5:8" ht="12" customHeight="1" x14ac:dyDescent="0.2">
      <c r="E561" s="10"/>
      <c r="H561" s="39"/>
    </row>
    <row r="562" spans="5:8" ht="12" customHeight="1" x14ac:dyDescent="0.2">
      <c r="E562" s="10"/>
      <c r="H562" s="39"/>
    </row>
    <row r="563" spans="5:8" ht="12" customHeight="1" x14ac:dyDescent="0.2">
      <c r="E563" s="10"/>
      <c r="H563" s="39"/>
    </row>
    <row r="564" spans="5:8" ht="12" customHeight="1" x14ac:dyDescent="0.2">
      <c r="E564" s="10"/>
      <c r="H564" s="39"/>
    </row>
    <row r="565" spans="5:8" ht="12" customHeight="1" x14ac:dyDescent="0.2">
      <c r="E565" s="10"/>
      <c r="H565" s="39"/>
    </row>
    <row r="566" spans="5:8" ht="12" customHeight="1" x14ac:dyDescent="0.2">
      <c r="E566" s="10"/>
      <c r="H566" s="39"/>
    </row>
    <row r="567" spans="5:8" ht="12" customHeight="1" x14ac:dyDescent="0.2">
      <c r="E567" s="10"/>
      <c r="H567" s="39"/>
    </row>
    <row r="568" spans="5:8" ht="12" customHeight="1" x14ac:dyDescent="0.2">
      <c r="E568" s="10"/>
      <c r="H568" s="39"/>
    </row>
    <row r="569" spans="5:8" ht="12" customHeight="1" x14ac:dyDescent="0.2">
      <c r="E569" s="10"/>
      <c r="H569" s="39"/>
    </row>
    <row r="570" spans="5:8" ht="12" customHeight="1" x14ac:dyDescent="0.2">
      <c r="E570" s="10"/>
      <c r="H570" s="39"/>
    </row>
    <row r="571" spans="5:8" ht="12" customHeight="1" x14ac:dyDescent="0.2">
      <c r="E571" s="10"/>
      <c r="H571" s="39"/>
    </row>
    <row r="572" spans="5:8" ht="12" customHeight="1" x14ac:dyDescent="0.2">
      <c r="E572" s="10"/>
      <c r="H572" s="39"/>
    </row>
    <row r="573" spans="5:8" ht="12" customHeight="1" x14ac:dyDescent="0.2">
      <c r="E573" s="10"/>
      <c r="H573" s="39"/>
    </row>
    <row r="574" spans="5:8" ht="12" customHeight="1" x14ac:dyDescent="0.2">
      <c r="E574" s="10"/>
      <c r="H574" s="39"/>
    </row>
    <row r="575" spans="5:8" ht="12" customHeight="1" x14ac:dyDescent="0.2">
      <c r="E575" s="10"/>
      <c r="H575" s="39"/>
    </row>
    <row r="576" spans="5:8" ht="12" customHeight="1" x14ac:dyDescent="0.2">
      <c r="E576" s="10"/>
      <c r="H576" s="39"/>
    </row>
    <row r="577" spans="5:8" ht="12" customHeight="1" x14ac:dyDescent="0.2">
      <c r="E577" s="10"/>
      <c r="H577" s="39"/>
    </row>
    <row r="578" spans="5:8" ht="12" customHeight="1" x14ac:dyDescent="0.2">
      <c r="E578" s="10"/>
      <c r="H578" s="39"/>
    </row>
    <row r="579" spans="5:8" ht="12" customHeight="1" x14ac:dyDescent="0.2">
      <c r="E579" s="10"/>
      <c r="H579" s="39"/>
    </row>
    <row r="580" spans="5:8" ht="12" customHeight="1" x14ac:dyDescent="0.2">
      <c r="E580" s="10"/>
      <c r="H580" s="39"/>
    </row>
    <row r="581" spans="5:8" ht="12" customHeight="1" x14ac:dyDescent="0.2">
      <c r="E581" s="10"/>
      <c r="H581" s="39"/>
    </row>
    <row r="582" spans="5:8" ht="12" customHeight="1" x14ac:dyDescent="0.2">
      <c r="E582" s="10"/>
      <c r="H582" s="39"/>
    </row>
    <row r="583" spans="5:8" ht="12" customHeight="1" x14ac:dyDescent="0.2">
      <c r="E583" s="10"/>
      <c r="H583" s="39"/>
    </row>
    <row r="584" spans="5:8" ht="12" customHeight="1" x14ac:dyDescent="0.2">
      <c r="E584" s="10"/>
      <c r="H584" s="39"/>
    </row>
    <row r="585" spans="5:8" ht="12" customHeight="1" x14ac:dyDescent="0.2">
      <c r="E585" s="10"/>
      <c r="H585" s="39"/>
    </row>
    <row r="586" spans="5:8" ht="12" customHeight="1" x14ac:dyDescent="0.2">
      <c r="E586" s="10"/>
      <c r="H586" s="39"/>
    </row>
    <row r="587" spans="5:8" ht="12" customHeight="1" x14ac:dyDescent="0.2">
      <c r="E587" s="10"/>
      <c r="H587" s="39"/>
    </row>
    <row r="588" spans="5:8" ht="12" customHeight="1" x14ac:dyDescent="0.2">
      <c r="E588" s="10"/>
      <c r="H588" s="39"/>
    </row>
    <row r="589" spans="5:8" ht="12" customHeight="1" x14ac:dyDescent="0.2">
      <c r="E589" s="10"/>
      <c r="H589" s="39"/>
    </row>
    <row r="590" spans="5:8" ht="12" customHeight="1" x14ac:dyDescent="0.2">
      <c r="E590" s="10"/>
      <c r="H590" s="39"/>
    </row>
    <row r="591" spans="5:8" ht="12" customHeight="1" x14ac:dyDescent="0.2">
      <c r="E591" s="10"/>
      <c r="H591" s="39"/>
    </row>
    <row r="592" spans="5:8" ht="12" customHeight="1" x14ac:dyDescent="0.2">
      <c r="E592" s="10"/>
      <c r="H592" s="39"/>
    </row>
    <row r="593" spans="5:8" ht="12" customHeight="1" x14ac:dyDescent="0.2">
      <c r="E593" s="10"/>
      <c r="H593" s="39"/>
    </row>
    <row r="594" spans="5:8" ht="12" customHeight="1" x14ac:dyDescent="0.2">
      <c r="E594" s="10"/>
      <c r="H594" s="39"/>
    </row>
    <row r="595" spans="5:8" ht="12" customHeight="1" x14ac:dyDescent="0.2">
      <c r="E595" s="10"/>
      <c r="H595" s="39"/>
    </row>
    <row r="596" spans="5:8" ht="12" customHeight="1" x14ac:dyDescent="0.2">
      <c r="E596" s="10"/>
      <c r="H596" s="39"/>
    </row>
    <row r="597" spans="5:8" ht="12" customHeight="1" x14ac:dyDescent="0.2">
      <c r="E597" s="10"/>
      <c r="H597" s="39"/>
    </row>
    <row r="598" spans="5:8" ht="12" customHeight="1" x14ac:dyDescent="0.2">
      <c r="E598" s="10"/>
      <c r="H598" s="39"/>
    </row>
    <row r="599" spans="5:8" ht="12" customHeight="1" x14ac:dyDescent="0.2">
      <c r="E599" s="10"/>
      <c r="H599" s="39"/>
    </row>
    <row r="600" spans="5:8" ht="12" customHeight="1" x14ac:dyDescent="0.2">
      <c r="E600" s="10"/>
      <c r="H600" s="39"/>
    </row>
    <row r="601" spans="5:8" ht="12" customHeight="1" x14ac:dyDescent="0.2">
      <c r="E601" s="10"/>
      <c r="H601" s="39"/>
    </row>
    <row r="602" spans="5:8" ht="12" customHeight="1" x14ac:dyDescent="0.2">
      <c r="E602" s="10"/>
      <c r="H602" s="39"/>
    </row>
    <row r="603" spans="5:8" ht="12" customHeight="1" x14ac:dyDescent="0.2">
      <c r="E603" s="10"/>
      <c r="H603" s="39"/>
    </row>
    <row r="604" spans="5:8" ht="12" customHeight="1" x14ac:dyDescent="0.2">
      <c r="E604" s="10"/>
      <c r="H604" s="39"/>
    </row>
    <row r="605" spans="5:8" ht="12" customHeight="1" x14ac:dyDescent="0.2">
      <c r="E605" s="10"/>
      <c r="H605" s="39"/>
    </row>
    <row r="606" spans="5:8" ht="12" customHeight="1" x14ac:dyDescent="0.2">
      <c r="E606" s="10"/>
      <c r="H606" s="39"/>
    </row>
    <row r="607" spans="5:8" ht="12" customHeight="1" x14ac:dyDescent="0.2">
      <c r="E607" s="10"/>
      <c r="H607" s="39"/>
    </row>
    <row r="608" spans="5:8" ht="12" customHeight="1" x14ac:dyDescent="0.2">
      <c r="E608" s="10"/>
      <c r="H608" s="39"/>
    </row>
    <row r="609" spans="5:8" ht="12" customHeight="1" x14ac:dyDescent="0.2">
      <c r="E609" s="10"/>
      <c r="H609" s="39"/>
    </row>
    <row r="610" spans="5:8" ht="12" customHeight="1" x14ac:dyDescent="0.2">
      <c r="E610" s="10"/>
      <c r="H610" s="39"/>
    </row>
    <row r="611" spans="5:8" ht="12" customHeight="1" x14ac:dyDescent="0.2">
      <c r="E611" s="10"/>
      <c r="H611" s="39"/>
    </row>
    <row r="612" spans="5:8" ht="12" customHeight="1" x14ac:dyDescent="0.2">
      <c r="E612" s="10"/>
      <c r="H612" s="39"/>
    </row>
    <row r="613" spans="5:8" ht="12" customHeight="1" x14ac:dyDescent="0.2">
      <c r="E613" s="10"/>
      <c r="H613" s="39"/>
    </row>
    <row r="614" spans="5:8" ht="12" customHeight="1" x14ac:dyDescent="0.2">
      <c r="E614" s="10"/>
      <c r="H614" s="39"/>
    </row>
    <row r="615" spans="5:8" ht="12" customHeight="1" x14ac:dyDescent="0.2">
      <c r="E615" s="10"/>
      <c r="H615" s="39"/>
    </row>
    <row r="616" spans="5:8" ht="12" customHeight="1" x14ac:dyDescent="0.2">
      <c r="E616" s="10"/>
      <c r="H616" s="39"/>
    </row>
    <row r="617" spans="5:8" ht="12" customHeight="1" x14ac:dyDescent="0.2">
      <c r="E617" s="10"/>
      <c r="H617" s="39"/>
    </row>
    <row r="618" spans="5:8" ht="12" customHeight="1" x14ac:dyDescent="0.2">
      <c r="E618" s="10"/>
      <c r="H618" s="39"/>
    </row>
    <row r="619" spans="5:8" ht="12" customHeight="1" x14ac:dyDescent="0.2">
      <c r="E619" s="10"/>
      <c r="H619" s="39"/>
    </row>
    <row r="620" spans="5:8" ht="12" customHeight="1" x14ac:dyDescent="0.2">
      <c r="E620" s="10"/>
      <c r="H620" s="39"/>
    </row>
    <row r="621" spans="5:8" ht="12" customHeight="1" x14ac:dyDescent="0.2">
      <c r="E621" s="10"/>
      <c r="H621" s="39"/>
    </row>
    <row r="622" spans="5:8" ht="12" customHeight="1" x14ac:dyDescent="0.2">
      <c r="E622" s="10"/>
      <c r="H622" s="39"/>
    </row>
    <row r="623" spans="5:8" ht="12" customHeight="1" x14ac:dyDescent="0.2">
      <c r="E623" s="10"/>
      <c r="H623" s="39"/>
    </row>
    <row r="624" spans="5:8" ht="12" customHeight="1" x14ac:dyDescent="0.2">
      <c r="E624" s="10"/>
      <c r="H624" s="39"/>
    </row>
    <row r="625" spans="5:8" ht="12" customHeight="1" x14ac:dyDescent="0.2">
      <c r="E625" s="10"/>
      <c r="H625" s="39"/>
    </row>
    <row r="626" spans="5:8" ht="12" customHeight="1" x14ac:dyDescent="0.2">
      <c r="E626" s="10"/>
      <c r="H626" s="39"/>
    </row>
    <row r="627" spans="5:8" ht="12" customHeight="1" x14ac:dyDescent="0.2">
      <c r="E627" s="10"/>
      <c r="H627" s="39"/>
    </row>
    <row r="628" spans="5:8" ht="12" customHeight="1" x14ac:dyDescent="0.2">
      <c r="E628" s="10"/>
      <c r="H628" s="39"/>
    </row>
    <row r="629" spans="5:8" ht="12" customHeight="1" x14ac:dyDescent="0.2">
      <c r="E629" s="10"/>
      <c r="H629" s="39"/>
    </row>
    <row r="630" spans="5:8" ht="12" customHeight="1" x14ac:dyDescent="0.2">
      <c r="E630" s="10"/>
      <c r="H630" s="39"/>
    </row>
    <row r="631" spans="5:8" ht="12" customHeight="1" x14ac:dyDescent="0.2">
      <c r="E631" s="10"/>
      <c r="H631" s="39"/>
    </row>
    <row r="632" spans="5:8" ht="12" customHeight="1" x14ac:dyDescent="0.2">
      <c r="E632" s="10"/>
      <c r="H632" s="39"/>
    </row>
    <row r="633" spans="5:8" ht="12" customHeight="1" x14ac:dyDescent="0.2">
      <c r="E633" s="10"/>
      <c r="H633" s="39"/>
    </row>
    <row r="634" spans="5:8" ht="12" customHeight="1" x14ac:dyDescent="0.2">
      <c r="E634" s="10"/>
      <c r="H634" s="39"/>
    </row>
    <row r="635" spans="5:8" ht="12" customHeight="1" x14ac:dyDescent="0.2">
      <c r="E635" s="10"/>
      <c r="H635" s="39"/>
    </row>
    <row r="636" spans="5:8" ht="12" customHeight="1" x14ac:dyDescent="0.2">
      <c r="E636" s="10"/>
      <c r="H636" s="39"/>
    </row>
    <row r="637" spans="5:8" ht="12" customHeight="1" x14ac:dyDescent="0.2">
      <c r="E637" s="10"/>
      <c r="H637" s="39"/>
    </row>
    <row r="638" spans="5:8" ht="12" customHeight="1" x14ac:dyDescent="0.2">
      <c r="E638" s="10"/>
      <c r="H638" s="39"/>
    </row>
    <row r="639" spans="5:8" ht="12" customHeight="1" x14ac:dyDescent="0.2">
      <c r="E639" s="10"/>
      <c r="H639" s="39"/>
    </row>
    <row r="640" spans="5:8" ht="12" customHeight="1" x14ac:dyDescent="0.2">
      <c r="E640" s="10"/>
      <c r="H640" s="39"/>
    </row>
    <row r="641" spans="5:8" ht="12" customHeight="1" x14ac:dyDescent="0.2">
      <c r="E641" s="10"/>
      <c r="H641" s="39"/>
    </row>
    <row r="642" spans="5:8" ht="12" customHeight="1" x14ac:dyDescent="0.2">
      <c r="E642" s="10"/>
      <c r="H642" s="39"/>
    </row>
    <row r="643" spans="5:8" ht="12" customHeight="1" x14ac:dyDescent="0.2">
      <c r="E643" s="10"/>
      <c r="H643" s="39"/>
    </row>
    <row r="644" spans="5:8" ht="12" customHeight="1" x14ac:dyDescent="0.2">
      <c r="E644" s="10"/>
      <c r="H644" s="39"/>
    </row>
    <row r="645" spans="5:8" ht="12" customHeight="1" x14ac:dyDescent="0.2">
      <c r="E645" s="10"/>
      <c r="H645" s="39"/>
    </row>
    <row r="646" spans="5:8" ht="12" customHeight="1" x14ac:dyDescent="0.2">
      <c r="E646" s="10"/>
      <c r="H646" s="39"/>
    </row>
    <row r="647" spans="5:8" ht="12" customHeight="1" x14ac:dyDescent="0.2">
      <c r="E647" s="10"/>
      <c r="H647" s="39"/>
    </row>
    <row r="648" spans="5:8" ht="12" customHeight="1" x14ac:dyDescent="0.2">
      <c r="E648" s="10"/>
      <c r="H648" s="39"/>
    </row>
    <row r="649" spans="5:8" ht="12" customHeight="1" x14ac:dyDescent="0.2">
      <c r="E649" s="10"/>
      <c r="H649" s="39"/>
    </row>
    <row r="650" spans="5:8" ht="12" customHeight="1" x14ac:dyDescent="0.2">
      <c r="E650" s="10"/>
      <c r="H650" s="39"/>
    </row>
    <row r="651" spans="5:8" ht="12" customHeight="1" x14ac:dyDescent="0.2">
      <c r="E651" s="10"/>
      <c r="H651" s="39"/>
    </row>
    <row r="652" spans="5:8" ht="12" customHeight="1" x14ac:dyDescent="0.2">
      <c r="E652" s="10"/>
      <c r="H652" s="39"/>
    </row>
    <row r="653" spans="5:8" ht="12" customHeight="1" x14ac:dyDescent="0.2">
      <c r="E653" s="10"/>
      <c r="H653" s="39"/>
    </row>
    <row r="654" spans="5:8" ht="12" customHeight="1" x14ac:dyDescent="0.2">
      <c r="E654" s="10"/>
      <c r="H654" s="39"/>
    </row>
    <row r="655" spans="5:8" ht="12" customHeight="1" x14ac:dyDescent="0.2">
      <c r="E655" s="10"/>
      <c r="H655" s="39"/>
    </row>
    <row r="656" spans="5:8" ht="12" customHeight="1" x14ac:dyDescent="0.2">
      <c r="E656" s="10"/>
      <c r="H656" s="39"/>
    </row>
    <row r="657" spans="5:8" ht="12" customHeight="1" x14ac:dyDescent="0.2">
      <c r="E657" s="10"/>
      <c r="H657" s="39"/>
    </row>
    <row r="658" spans="5:8" ht="12" customHeight="1" x14ac:dyDescent="0.2">
      <c r="E658" s="10"/>
      <c r="H658" s="39"/>
    </row>
    <row r="659" spans="5:8" ht="12" customHeight="1" x14ac:dyDescent="0.2">
      <c r="E659" s="10"/>
      <c r="H659" s="39"/>
    </row>
    <row r="660" spans="5:8" ht="12" customHeight="1" x14ac:dyDescent="0.2">
      <c r="E660" s="10"/>
      <c r="H660" s="39"/>
    </row>
    <row r="661" spans="5:8" ht="12" customHeight="1" x14ac:dyDescent="0.2">
      <c r="E661" s="10"/>
      <c r="H661" s="39"/>
    </row>
    <row r="662" spans="5:8" ht="12" customHeight="1" x14ac:dyDescent="0.2">
      <c r="E662" s="10"/>
      <c r="H662" s="39"/>
    </row>
    <row r="663" spans="5:8" ht="12" customHeight="1" x14ac:dyDescent="0.2">
      <c r="E663" s="10"/>
      <c r="H663" s="39"/>
    </row>
    <row r="664" spans="5:8" ht="12" customHeight="1" x14ac:dyDescent="0.2">
      <c r="E664" s="10"/>
      <c r="H664" s="39"/>
    </row>
    <row r="665" spans="5:8" ht="12" customHeight="1" x14ac:dyDescent="0.2">
      <c r="E665" s="10"/>
      <c r="H665" s="39"/>
    </row>
    <row r="666" spans="5:8" ht="12" customHeight="1" x14ac:dyDescent="0.2">
      <c r="E666" s="10"/>
      <c r="H666" s="39"/>
    </row>
    <row r="667" spans="5:8" ht="12" customHeight="1" x14ac:dyDescent="0.2">
      <c r="E667" s="10"/>
      <c r="H667" s="39"/>
    </row>
    <row r="668" spans="5:8" ht="12" customHeight="1" x14ac:dyDescent="0.2">
      <c r="E668" s="10"/>
      <c r="H668" s="39"/>
    </row>
    <row r="669" spans="5:8" ht="12" customHeight="1" x14ac:dyDescent="0.2">
      <c r="E669" s="10"/>
      <c r="H669" s="39"/>
    </row>
    <row r="670" spans="5:8" ht="12" customHeight="1" x14ac:dyDescent="0.2">
      <c r="E670" s="10"/>
      <c r="H670" s="39"/>
    </row>
    <row r="671" spans="5:8" ht="12" customHeight="1" x14ac:dyDescent="0.2">
      <c r="E671" s="10"/>
      <c r="H671" s="39"/>
    </row>
    <row r="672" spans="5:8" ht="12" customHeight="1" x14ac:dyDescent="0.2">
      <c r="E672" s="10"/>
      <c r="H672" s="39"/>
    </row>
    <row r="673" spans="5:8" ht="12" customHeight="1" x14ac:dyDescent="0.2">
      <c r="E673" s="10"/>
      <c r="H673" s="39"/>
    </row>
    <row r="674" spans="5:8" ht="12" customHeight="1" x14ac:dyDescent="0.2">
      <c r="E674" s="10"/>
      <c r="H674" s="39"/>
    </row>
    <row r="675" spans="5:8" ht="12" customHeight="1" x14ac:dyDescent="0.2">
      <c r="E675" s="10"/>
      <c r="H675" s="39"/>
    </row>
    <row r="676" spans="5:8" ht="12" customHeight="1" x14ac:dyDescent="0.2">
      <c r="E676" s="10"/>
      <c r="H676" s="39"/>
    </row>
    <row r="677" spans="5:8" ht="12" customHeight="1" x14ac:dyDescent="0.2">
      <c r="E677" s="10"/>
      <c r="H677" s="39"/>
    </row>
    <row r="678" spans="5:8" ht="12" customHeight="1" x14ac:dyDescent="0.2">
      <c r="E678" s="10"/>
      <c r="H678" s="39"/>
    </row>
    <row r="679" spans="5:8" ht="12" customHeight="1" x14ac:dyDescent="0.2">
      <c r="E679" s="10"/>
      <c r="H679" s="39"/>
    </row>
    <row r="680" spans="5:8" ht="12" customHeight="1" x14ac:dyDescent="0.2">
      <c r="E680" s="10"/>
      <c r="H680" s="39"/>
    </row>
    <row r="681" spans="5:8" ht="12" customHeight="1" x14ac:dyDescent="0.2">
      <c r="E681" s="10"/>
      <c r="H681" s="39"/>
    </row>
    <row r="682" spans="5:8" ht="12" customHeight="1" x14ac:dyDescent="0.2">
      <c r="E682" s="10"/>
      <c r="H682" s="39"/>
    </row>
    <row r="683" spans="5:8" ht="12" customHeight="1" x14ac:dyDescent="0.2">
      <c r="E683" s="10"/>
      <c r="H683" s="39"/>
    </row>
    <row r="684" spans="5:8" ht="12" customHeight="1" x14ac:dyDescent="0.2">
      <c r="E684" s="10"/>
      <c r="H684" s="39"/>
    </row>
    <row r="685" spans="5:8" ht="12" customHeight="1" x14ac:dyDescent="0.2">
      <c r="E685" s="10"/>
      <c r="H685" s="39"/>
    </row>
    <row r="686" spans="5:8" ht="12" customHeight="1" x14ac:dyDescent="0.2">
      <c r="E686" s="10"/>
      <c r="H686" s="39"/>
    </row>
    <row r="687" spans="5:8" ht="12" customHeight="1" x14ac:dyDescent="0.2">
      <c r="E687" s="10"/>
      <c r="H687" s="39"/>
    </row>
    <row r="688" spans="5:8" ht="12" customHeight="1" x14ac:dyDescent="0.2">
      <c r="E688" s="10"/>
      <c r="H688" s="39"/>
    </row>
    <row r="689" spans="5:8" ht="12" customHeight="1" x14ac:dyDescent="0.2">
      <c r="E689" s="10"/>
      <c r="H689" s="39"/>
    </row>
    <row r="690" spans="5:8" ht="12" customHeight="1" x14ac:dyDescent="0.2">
      <c r="E690" s="10"/>
      <c r="H690" s="39"/>
    </row>
    <row r="691" spans="5:8" ht="12" customHeight="1" x14ac:dyDescent="0.2">
      <c r="E691" s="10"/>
      <c r="H691" s="39"/>
    </row>
    <row r="692" spans="5:8" ht="12" customHeight="1" x14ac:dyDescent="0.2">
      <c r="E692" s="10"/>
      <c r="H692" s="39"/>
    </row>
    <row r="693" spans="5:8" ht="12" customHeight="1" x14ac:dyDescent="0.2">
      <c r="E693" s="10"/>
      <c r="H693" s="39"/>
    </row>
    <row r="694" spans="5:8" ht="12" customHeight="1" x14ac:dyDescent="0.2">
      <c r="E694" s="10"/>
      <c r="H694" s="39"/>
    </row>
    <row r="695" spans="5:8" ht="12" customHeight="1" x14ac:dyDescent="0.2">
      <c r="E695" s="10"/>
      <c r="H695" s="39"/>
    </row>
    <row r="696" spans="5:8" ht="12" customHeight="1" x14ac:dyDescent="0.2">
      <c r="E696" s="10"/>
      <c r="H696" s="39"/>
    </row>
    <row r="697" spans="5:8" ht="12" customHeight="1" x14ac:dyDescent="0.2">
      <c r="E697" s="10"/>
      <c r="H697" s="39"/>
    </row>
    <row r="698" spans="5:8" ht="12" customHeight="1" x14ac:dyDescent="0.2">
      <c r="E698" s="10"/>
      <c r="H698" s="39"/>
    </row>
    <row r="699" spans="5:8" ht="12" customHeight="1" x14ac:dyDescent="0.2">
      <c r="E699" s="10"/>
      <c r="H699" s="39"/>
    </row>
    <row r="700" spans="5:8" ht="12" customHeight="1" x14ac:dyDescent="0.2">
      <c r="E700" s="10"/>
      <c r="H700" s="39"/>
    </row>
    <row r="701" spans="5:8" ht="12" customHeight="1" x14ac:dyDescent="0.2">
      <c r="E701" s="10"/>
      <c r="H701" s="39"/>
    </row>
    <row r="702" spans="5:8" ht="12" customHeight="1" x14ac:dyDescent="0.2">
      <c r="E702" s="10"/>
      <c r="H702" s="39"/>
    </row>
    <row r="703" spans="5:8" ht="12" customHeight="1" x14ac:dyDescent="0.2">
      <c r="E703" s="10"/>
      <c r="H703" s="39"/>
    </row>
    <row r="704" spans="5:8" ht="12" customHeight="1" x14ac:dyDescent="0.2">
      <c r="E704" s="10"/>
      <c r="H704" s="39"/>
    </row>
    <row r="705" spans="5:8" ht="12" customHeight="1" x14ac:dyDescent="0.2">
      <c r="E705" s="10"/>
      <c r="H705" s="39"/>
    </row>
    <row r="706" spans="5:8" ht="12" customHeight="1" x14ac:dyDescent="0.2">
      <c r="E706" s="10"/>
      <c r="H706" s="39"/>
    </row>
    <row r="707" spans="5:8" ht="12" customHeight="1" x14ac:dyDescent="0.2">
      <c r="E707" s="10"/>
      <c r="H707" s="39"/>
    </row>
    <row r="708" spans="5:8" ht="12" customHeight="1" x14ac:dyDescent="0.2">
      <c r="E708" s="10"/>
      <c r="H708" s="39"/>
    </row>
    <row r="709" spans="5:8" ht="12" customHeight="1" x14ac:dyDescent="0.2">
      <c r="E709" s="10"/>
      <c r="H709" s="39"/>
    </row>
    <row r="710" spans="5:8" ht="12" customHeight="1" x14ac:dyDescent="0.2">
      <c r="E710" s="10"/>
      <c r="H710" s="39"/>
    </row>
    <row r="711" spans="5:8" ht="12" customHeight="1" x14ac:dyDescent="0.2">
      <c r="E711" s="10"/>
      <c r="H711" s="39"/>
    </row>
    <row r="712" spans="5:8" ht="12" customHeight="1" x14ac:dyDescent="0.2">
      <c r="E712" s="10"/>
      <c r="H712" s="39"/>
    </row>
    <row r="713" spans="5:8" ht="12" customHeight="1" x14ac:dyDescent="0.2">
      <c r="E713" s="10"/>
      <c r="H713" s="39"/>
    </row>
    <row r="714" spans="5:8" ht="12" customHeight="1" x14ac:dyDescent="0.2">
      <c r="E714" s="10"/>
      <c r="H714" s="39"/>
    </row>
    <row r="715" spans="5:8" ht="12" customHeight="1" x14ac:dyDescent="0.2">
      <c r="E715" s="10"/>
      <c r="H715" s="39"/>
    </row>
    <row r="716" spans="5:8" ht="12" customHeight="1" x14ac:dyDescent="0.2">
      <c r="E716" s="10"/>
      <c r="H716" s="39"/>
    </row>
    <row r="717" spans="5:8" ht="12" customHeight="1" x14ac:dyDescent="0.2">
      <c r="E717" s="10"/>
      <c r="H717" s="39"/>
    </row>
    <row r="718" spans="5:8" ht="12" customHeight="1" x14ac:dyDescent="0.2">
      <c r="E718" s="10"/>
      <c r="H718" s="39"/>
    </row>
    <row r="719" spans="5:8" ht="12" customHeight="1" x14ac:dyDescent="0.2">
      <c r="E719" s="10"/>
      <c r="H719" s="39"/>
    </row>
    <row r="720" spans="5:8" ht="12" customHeight="1" x14ac:dyDescent="0.2">
      <c r="E720" s="10"/>
      <c r="H720" s="39"/>
    </row>
    <row r="721" spans="5:8" ht="12" customHeight="1" x14ac:dyDescent="0.2">
      <c r="E721" s="10"/>
      <c r="H721" s="39"/>
    </row>
    <row r="722" spans="5:8" ht="12" customHeight="1" x14ac:dyDescent="0.2">
      <c r="E722" s="10"/>
      <c r="H722" s="39"/>
    </row>
    <row r="723" spans="5:8" ht="12" customHeight="1" x14ac:dyDescent="0.2">
      <c r="E723" s="10"/>
      <c r="H723" s="39"/>
    </row>
    <row r="724" spans="5:8" ht="12" customHeight="1" x14ac:dyDescent="0.2">
      <c r="E724" s="10"/>
      <c r="H724" s="39"/>
    </row>
    <row r="725" spans="5:8" ht="12" customHeight="1" x14ac:dyDescent="0.2">
      <c r="E725" s="10"/>
      <c r="H725" s="39"/>
    </row>
    <row r="726" spans="5:8" ht="12" customHeight="1" x14ac:dyDescent="0.2">
      <c r="E726" s="10"/>
      <c r="H726" s="39"/>
    </row>
    <row r="727" spans="5:8" ht="12" customHeight="1" x14ac:dyDescent="0.2">
      <c r="E727" s="10"/>
      <c r="H727" s="39"/>
    </row>
    <row r="728" spans="5:8" ht="12" customHeight="1" x14ac:dyDescent="0.2">
      <c r="E728" s="10"/>
      <c r="H728" s="39"/>
    </row>
    <row r="729" spans="5:8" ht="12" customHeight="1" x14ac:dyDescent="0.2">
      <c r="E729" s="10"/>
      <c r="H729" s="39"/>
    </row>
    <row r="730" spans="5:8" ht="12" customHeight="1" x14ac:dyDescent="0.2">
      <c r="E730" s="10"/>
      <c r="H730" s="39"/>
    </row>
    <row r="731" spans="5:8" ht="12" customHeight="1" x14ac:dyDescent="0.2">
      <c r="E731" s="10"/>
      <c r="H731" s="39"/>
    </row>
    <row r="732" spans="5:8" ht="12" customHeight="1" x14ac:dyDescent="0.2">
      <c r="E732" s="10"/>
      <c r="H732" s="39"/>
    </row>
    <row r="733" spans="5:8" ht="12" customHeight="1" x14ac:dyDescent="0.2">
      <c r="E733" s="10"/>
      <c r="H733" s="39"/>
    </row>
    <row r="734" spans="5:8" ht="12" customHeight="1" x14ac:dyDescent="0.2">
      <c r="E734" s="10"/>
      <c r="H734" s="39"/>
    </row>
    <row r="735" spans="5:8" ht="12" customHeight="1" x14ac:dyDescent="0.2">
      <c r="E735" s="10"/>
      <c r="H735" s="39"/>
    </row>
    <row r="736" spans="5:8" ht="12" customHeight="1" x14ac:dyDescent="0.2">
      <c r="E736" s="10"/>
      <c r="H736" s="39"/>
    </row>
    <row r="737" spans="5:8" ht="12" customHeight="1" x14ac:dyDescent="0.2">
      <c r="E737" s="10"/>
      <c r="H737" s="39"/>
    </row>
    <row r="738" spans="5:8" ht="12" customHeight="1" x14ac:dyDescent="0.2">
      <c r="E738" s="10"/>
      <c r="H738" s="39"/>
    </row>
    <row r="739" spans="5:8" ht="12" customHeight="1" x14ac:dyDescent="0.2">
      <c r="E739" s="10"/>
      <c r="H739" s="39"/>
    </row>
    <row r="740" spans="5:8" ht="12" customHeight="1" x14ac:dyDescent="0.2">
      <c r="E740" s="10"/>
      <c r="H740" s="39"/>
    </row>
    <row r="741" spans="5:8" ht="12" customHeight="1" x14ac:dyDescent="0.2">
      <c r="E741" s="10"/>
      <c r="H741" s="39"/>
    </row>
    <row r="742" spans="5:8" ht="12" customHeight="1" x14ac:dyDescent="0.2">
      <c r="E742" s="10"/>
      <c r="H742" s="39"/>
    </row>
    <row r="743" spans="5:8" ht="12" customHeight="1" x14ac:dyDescent="0.2">
      <c r="E743" s="10"/>
      <c r="H743" s="39"/>
    </row>
    <row r="744" spans="5:8" ht="12" customHeight="1" x14ac:dyDescent="0.2">
      <c r="E744" s="10"/>
      <c r="H744" s="39"/>
    </row>
    <row r="745" spans="5:8" ht="12" customHeight="1" x14ac:dyDescent="0.2">
      <c r="E745" s="10"/>
      <c r="H745" s="39"/>
    </row>
    <row r="746" spans="5:8" ht="12" customHeight="1" x14ac:dyDescent="0.2">
      <c r="E746" s="10"/>
      <c r="H746" s="39"/>
    </row>
    <row r="747" spans="5:8" ht="12" customHeight="1" x14ac:dyDescent="0.2">
      <c r="E747" s="10"/>
      <c r="H747" s="39"/>
    </row>
    <row r="748" spans="5:8" ht="12" customHeight="1" x14ac:dyDescent="0.2">
      <c r="E748" s="10"/>
      <c r="H748" s="39"/>
    </row>
    <row r="749" spans="5:8" ht="12" customHeight="1" x14ac:dyDescent="0.2">
      <c r="E749" s="10"/>
      <c r="H749" s="39"/>
    </row>
    <row r="750" spans="5:8" ht="12" customHeight="1" x14ac:dyDescent="0.2">
      <c r="E750" s="10"/>
      <c r="H750" s="39"/>
    </row>
    <row r="751" spans="5:8" ht="12" customHeight="1" x14ac:dyDescent="0.2">
      <c r="E751" s="10"/>
      <c r="H751" s="39"/>
    </row>
    <row r="752" spans="5:8" ht="12" customHeight="1" x14ac:dyDescent="0.2">
      <c r="E752" s="10"/>
      <c r="H752" s="39"/>
    </row>
    <row r="753" spans="5:8" ht="12" customHeight="1" x14ac:dyDescent="0.2">
      <c r="E753" s="10"/>
      <c r="H753" s="39"/>
    </row>
    <row r="754" spans="5:8" ht="12" customHeight="1" x14ac:dyDescent="0.2">
      <c r="E754" s="10"/>
      <c r="H754" s="39"/>
    </row>
    <row r="755" spans="5:8" ht="12" customHeight="1" x14ac:dyDescent="0.2">
      <c r="E755" s="10"/>
      <c r="H755" s="39"/>
    </row>
    <row r="756" spans="5:8" ht="12" customHeight="1" x14ac:dyDescent="0.2">
      <c r="E756" s="10"/>
      <c r="H756" s="39"/>
    </row>
    <row r="757" spans="5:8" ht="12" customHeight="1" x14ac:dyDescent="0.2">
      <c r="E757" s="10"/>
      <c r="H757" s="39"/>
    </row>
    <row r="758" spans="5:8" ht="12" customHeight="1" x14ac:dyDescent="0.2">
      <c r="E758" s="10"/>
      <c r="H758" s="39"/>
    </row>
    <row r="759" spans="5:8" ht="12" customHeight="1" x14ac:dyDescent="0.2">
      <c r="E759" s="10"/>
      <c r="H759" s="39"/>
    </row>
    <row r="760" spans="5:8" ht="12" customHeight="1" x14ac:dyDescent="0.2">
      <c r="E760" s="10"/>
      <c r="H760" s="39"/>
    </row>
    <row r="761" spans="5:8" ht="12" customHeight="1" x14ac:dyDescent="0.2">
      <c r="E761" s="10"/>
      <c r="H761" s="39"/>
    </row>
    <row r="762" spans="5:8" ht="12" customHeight="1" x14ac:dyDescent="0.2">
      <c r="E762" s="10"/>
      <c r="H762" s="39"/>
    </row>
    <row r="763" spans="5:8" ht="12" customHeight="1" x14ac:dyDescent="0.2">
      <c r="E763" s="10"/>
      <c r="H763" s="39"/>
    </row>
    <row r="764" spans="5:8" ht="12" customHeight="1" x14ac:dyDescent="0.2">
      <c r="E764" s="10"/>
      <c r="H764" s="39"/>
    </row>
    <row r="765" spans="5:8" ht="12" customHeight="1" x14ac:dyDescent="0.2">
      <c r="E765" s="10"/>
      <c r="H765" s="39"/>
    </row>
    <row r="766" spans="5:8" ht="12" customHeight="1" x14ac:dyDescent="0.2">
      <c r="E766" s="10"/>
      <c r="H766" s="39"/>
    </row>
    <row r="767" spans="5:8" ht="12" customHeight="1" x14ac:dyDescent="0.2">
      <c r="E767" s="10"/>
      <c r="H767" s="39"/>
    </row>
    <row r="768" spans="5:8" ht="12" customHeight="1" x14ac:dyDescent="0.2">
      <c r="E768" s="10"/>
      <c r="H768" s="39"/>
    </row>
    <row r="769" spans="5:8" ht="12" customHeight="1" x14ac:dyDescent="0.2">
      <c r="E769" s="10"/>
      <c r="H769" s="39"/>
    </row>
    <row r="770" spans="5:8" ht="12" customHeight="1" x14ac:dyDescent="0.2">
      <c r="E770" s="10"/>
      <c r="H770" s="39"/>
    </row>
    <row r="771" spans="5:8" ht="12" customHeight="1" x14ac:dyDescent="0.2">
      <c r="E771" s="10"/>
      <c r="H771" s="39"/>
    </row>
    <row r="772" spans="5:8" ht="12" customHeight="1" x14ac:dyDescent="0.2">
      <c r="E772" s="10"/>
      <c r="H772" s="39"/>
    </row>
    <row r="773" spans="5:8" ht="12" customHeight="1" x14ac:dyDescent="0.2">
      <c r="E773" s="10"/>
      <c r="H773" s="39"/>
    </row>
    <row r="774" spans="5:8" ht="12" customHeight="1" x14ac:dyDescent="0.2">
      <c r="E774" s="10"/>
      <c r="H774" s="39"/>
    </row>
    <row r="775" spans="5:8" ht="12" customHeight="1" x14ac:dyDescent="0.2">
      <c r="E775" s="10"/>
      <c r="H775" s="39"/>
    </row>
    <row r="776" spans="5:8" ht="12" customHeight="1" x14ac:dyDescent="0.2">
      <c r="E776" s="10"/>
      <c r="H776" s="39"/>
    </row>
    <row r="777" spans="5:8" ht="12" customHeight="1" x14ac:dyDescent="0.2">
      <c r="E777" s="10"/>
      <c r="H777" s="39"/>
    </row>
    <row r="778" spans="5:8" ht="12" customHeight="1" x14ac:dyDescent="0.2">
      <c r="E778" s="10"/>
      <c r="H778" s="39"/>
    </row>
    <row r="779" spans="5:8" ht="12" customHeight="1" x14ac:dyDescent="0.2">
      <c r="E779" s="10"/>
      <c r="H779" s="39"/>
    </row>
    <row r="780" spans="5:8" ht="12" customHeight="1" x14ac:dyDescent="0.2">
      <c r="E780" s="10"/>
      <c r="H780" s="39"/>
    </row>
    <row r="781" spans="5:8" ht="12" customHeight="1" x14ac:dyDescent="0.2">
      <c r="E781" s="10"/>
      <c r="H781" s="39"/>
    </row>
    <row r="782" spans="5:8" ht="12" customHeight="1" x14ac:dyDescent="0.2">
      <c r="E782" s="10"/>
      <c r="H782" s="39"/>
    </row>
    <row r="783" spans="5:8" ht="12" customHeight="1" x14ac:dyDescent="0.2">
      <c r="E783" s="10"/>
      <c r="H783" s="39"/>
    </row>
    <row r="784" spans="5:8" ht="12" customHeight="1" x14ac:dyDescent="0.2">
      <c r="E784" s="10"/>
      <c r="H784" s="39"/>
    </row>
    <row r="785" spans="5:8" ht="12" customHeight="1" x14ac:dyDescent="0.2">
      <c r="E785" s="10"/>
      <c r="H785" s="39"/>
    </row>
    <row r="786" spans="5:8" ht="12" customHeight="1" x14ac:dyDescent="0.2">
      <c r="E786" s="10"/>
      <c r="H786" s="39"/>
    </row>
    <row r="787" spans="5:8" ht="12" customHeight="1" x14ac:dyDescent="0.2">
      <c r="E787" s="10"/>
      <c r="H787" s="39"/>
    </row>
    <row r="788" spans="5:8" ht="12" customHeight="1" x14ac:dyDescent="0.2">
      <c r="E788" s="10"/>
      <c r="H788" s="39"/>
    </row>
    <row r="789" spans="5:8" ht="12" customHeight="1" x14ac:dyDescent="0.2">
      <c r="E789" s="10"/>
      <c r="H789" s="39"/>
    </row>
    <row r="790" spans="5:8" ht="12" customHeight="1" x14ac:dyDescent="0.2">
      <c r="E790" s="10"/>
      <c r="H790" s="39"/>
    </row>
    <row r="791" spans="5:8" ht="12" customHeight="1" x14ac:dyDescent="0.2">
      <c r="E791" s="10"/>
      <c r="H791" s="39"/>
    </row>
    <row r="792" spans="5:8" ht="12" customHeight="1" x14ac:dyDescent="0.2">
      <c r="E792" s="10"/>
      <c r="H792" s="39"/>
    </row>
    <row r="793" spans="5:8" ht="12" customHeight="1" x14ac:dyDescent="0.2">
      <c r="E793" s="10"/>
      <c r="H793" s="39"/>
    </row>
    <row r="794" spans="5:8" ht="12" customHeight="1" x14ac:dyDescent="0.2">
      <c r="E794" s="10"/>
      <c r="H794" s="39"/>
    </row>
    <row r="795" spans="5:8" ht="12" customHeight="1" x14ac:dyDescent="0.2">
      <c r="E795" s="10"/>
      <c r="H795" s="39"/>
    </row>
    <row r="796" spans="5:8" ht="12" customHeight="1" x14ac:dyDescent="0.2">
      <c r="E796" s="10"/>
      <c r="H796" s="39"/>
    </row>
    <row r="797" spans="5:8" ht="12" customHeight="1" x14ac:dyDescent="0.2">
      <c r="E797" s="10"/>
      <c r="H797" s="39"/>
    </row>
    <row r="798" spans="5:8" ht="12" customHeight="1" x14ac:dyDescent="0.2">
      <c r="E798" s="10"/>
      <c r="H798" s="39"/>
    </row>
    <row r="799" spans="5:8" ht="12" customHeight="1" x14ac:dyDescent="0.2">
      <c r="E799" s="10"/>
      <c r="H799" s="39"/>
    </row>
    <row r="800" spans="5:8" ht="12" customHeight="1" x14ac:dyDescent="0.2">
      <c r="E800" s="10"/>
      <c r="H800" s="39"/>
    </row>
    <row r="801" spans="5:8" ht="12" customHeight="1" x14ac:dyDescent="0.2">
      <c r="E801" s="10"/>
      <c r="H801" s="39"/>
    </row>
    <row r="802" spans="5:8" ht="12" customHeight="1" x14ac:dyDescent="0.2">
      <c r="E802" s="10"/>
      <c r="H802" s="39"/>
    </row>
    <row r="803" spans="5:8" ht="12" customHeight="1" x14ac:dyDescent="0.2">
      <c r="E803" s="10"/>
      <c r="H803" s="39"/>
    </row>
    <row r="804" spans="5:8" ht="12" customHeight="1" x14ac:dyDescent="0.2">
      <c r="E804" s="10"/>
      <c r="H804" s="39"/>
    </row>
    <row r="805" spans="5:8" ht="12" customHeight="1" x14ac:dyDescent="0.2">
      <c r="E805" s="10"/>
      <c r="H805" s="39"/>
    </row>
    <row r="806" spans="5:8" ht="12" customHeight="1" x14ac:dyDescent="0.2">
      <c r="E806" s="10"/>
      <c r="H806" s="39"/>
    </row>
    <row r="807" spans="5:8" ht="12" customHeight="1" x14ac:dyDescent="0.2">
      <c r="E807" s="10"/>
      <c r="H807" s="39"/>
    </row>
    <row r="808" spans="5:8" ht="12" customHeight="1" x14ac:dyDescent="0.2">
      <c r="E808" s="10"/>
      <c r="H808" s="39"/>
    </row>
    <row r="809" spans="5:8" ht="12" customHeight="1" x14ac:dyDescent="0.2">
      <c r="E809" s="10"/>
      <c r="H809" s="39"/>
    </row>
    <row r="810" spans="5:8" ht="12" customHeight="1" x14ac:dyDescent="0.2">
      <c r="E810" s="10"/>
      <c r="H810" s="39"/>
    </row>
    <row r="811" spans="5:8" ht="12" customHeight="1" x14ac:dyDescent="0.2">
      <c r="E811" s="10"/>
      <c r="H811" s="39"/>
    </row>
    <row r="812" spans="5:8" ht="12" customHeight="1" x14ac:dyDescent="0.2">
      <c r="E812" s="10"/>
      <c r="H812" s="39"/>
    </row>
    <row r="813" spans="5:8" ht="12" customHeight="1" x14ac:dyDescent="0.2">
      <c r="E813" s="10"/>
      <c r="H813" s="39"/>
    </row>
    <row r="814" spans="5:8" ht="12" customHeight="1" x14ac:dyDescent="0.2">
      <c r="E814" s="10"/>
      <c r="H814" s="39"/>
    </row>
    <row r="815" spans="5:8" ht="12" customHeight="1" x14ac:dyDescent="0.2">
      <c r="E815" s="10"/>
      <c r="H815" s="39"/>
    </row>
    <row r="816" spans="5:8" ht="12" customHeight="1" x14ac:dyDescent="0.2">
      <c r="E816" s="10"/>
      <c r="H816" s="39"/>
    </row>
    <row r="817" spans="5:8" ht="12" customHeight="1" x14ac:dyDescent="0.2">
      <c r="E817" s="10"/>
      <c r="H817" s="39"/>
    </row>
    <row r="818" spans="5:8" ht="12" customHeight="1" x14ac:dyDescent="0.2">
      <c r="E818" s="10"/>
      <c r="H818" s="39"/>
    </row>
    <row r="819" spans="5:8" ht="12" customHeight="1" x14ac:dyDescent="0.2">
      <c r="E819" s="10"/>
      <c r="H819" s="39"/>
    </row>
    <row r="820" spans="5:8" ht="12" customHeight="1" x14ac:dyDescent="0.2">
      <c r="E820" s="10"/>
      <c r="H820" s="39"/>
    </row>
    <row r="821" spans="5:8" ht="12" customHeight="1" x14ac:dyDescent="0.2">
      <c r="E821" s="10"/>
      <c r="H821" s="39"/>
    </row>
    <row r="822" spans="5:8" ht="12" customHeight="1" x14ac:dyDescent="0.2">
      <c r="E822" s="10"/>
      <c r="H822" s="39"/>
    </row>
    <row r="823" spans="5:8" ht="12" customHeight="1" x14ac:dyDescent="0.2">
      <c r="E823" s="10"/>
      <c r="H823" s="39"/>
    </row>
    <row r="824" spans="5:8" ht="12" customHeight="1" x14ac:dyDescent="0.2">
      <c r="E824" s="10"/>
      <c r="H824" s="39"/>
    </row>
    <row r="825" spans="5:8" ht="12" customHeight="1" x14ac:dyDescent="0.2">
      <c r="E825" s="10"/>
      <c r="H825" s="39"/>
    </row>
    <row r="826" spans="5:8" ht="12" customHeight="1" x14ac:dyDescent="0.2">
      <c r="E826" s="10"/>
      <c r="H826" s="39"/>
    </row>
    <row r="827" spans="5:8" ht="12" customHeight="1" x14ac:dyDescent="0.2">
      <c r="E827" s="10"/>
      <c r="H827" s="39"/>
    </row>
    <row r="828" spans="5:8" ht="12" customHeight="1" x14ac:dyDescent="0.2">
      <c r="E828" s="10"/>
      <c r="H828" s="39"/>
    </row>
    <row r="829" spans="5:8" ht="12" customHeight="1" x14ac:dyDescent="0.2">
      <c r="E829" s="10"/>
      <c r="H829" s="39"/>
    </row>
    <row r="830" spans="5:8" ht="12" customHeight="1" x14ac:dyDescent="0.2">
      <c r="E830" s="10"/>
      <c r="H830" s="39"/>
    </row>
    <row r="831" spans="5:8" ht="12" customHeight="1" x14ac:dyDescent="0.2">
      <c r="E831" s="10"/>
      <c r="H831" s="39"/>
    </row>
    <row r="832" spans="5:8" ht="12" customHeight="1" x14ac:dyDescent="0.2">
      <c r="E832" s="10"/>
      <c r="H832" s="39"/>
    </row>
    <row r="833" spans="5:8" ht="12" customHeight="1" x14ac:dyDescent="0.2">
      <c r="E833" s="10"/>
      <c r="H833" s="39"/>
    </row>
    <row r="834" spans="5:8" ht="12" customHeight="1" x14ac:dyDescent="0.2">
      <c r="E834" s="10"/>
      <c r="H834" s="39"/>
    </row>
    <row r="835" spans="5:8" ht="12" customHeight="1" x14ac:dyDescent="0.2">
      <c r="E835" s="10"/>
      <c r="H835" s="39"/>
    </row>
    <row r="836" spans="5:8" ht="12" customHeight="1" x14ac:dyDescent="0.2">
      <c r="E836" s="10"/>
      <c r="H836" s="39"/>
    </row>
    <row r="837" spans="5:8" ht="12" customHeight="1" x14ac:dyDescent="0.2">
      <c r="E837" s="10"/>
      <c r="H837" s="39"/>
    </row>
    <row r="838" spans="5:8" ht="12" customHeight="1" x14ac:dyDescent="0.2">
      <c r="E838" s="10"/>
      <c r="H838" s="39"/>
    </row>
    <row r="839" spans="5:8" ht="12" customHeight="1" x14ac:dyDescent="0.2">
      <c r="E839" s="10"/>
      <c r="H839" s="39"/>
    </row>
    <row r="840" spans="5:8" ht="12" customHeight="1" x14ac:dyDescent="0.2">
      <c r="E840" s="10"/>
      <c r="H840" s="39"/>
    </row>
    <row r="841" spans="5:8" ht="12" customHeight="1" x14ac:dyDescent="0.2">
      <c r="E841" s="10"/>
      <c r="H841" s="39"/>
    </row>
    <row r="842" spans="5:8" ht="12" customHeight="1" x14ac:dyDescent="0.2">
      <c r="E842" s="10"/>
      <c r="H842" s="39"/>
    </row>
    <row r="843" spans="5:8" ht="12" customHeight="1" x14ac:dyDescent="0.2">
      <c r="E843" s="10"/>
      <c r="H843" s="39"/>
    </row>
    <row r="844" spans="5:8" ht="12" customHeight="1" x14ac:dyDescent="0.2">
      <c r="E844" s="10"/>
      <c r="H844" s="39"/>
    </row>
    <row r="845" spans="5:8" ht="12" customHeight="1" x14ac:dyDescent="0.2">
      <c r="E845" s="10"/>
      <c r="H845" s="39"/>
    </row>
    <row r="846" spans="5:8" ht="12" customHeight="1" x14ac:dyDescent="0.2">
      <c r="E846" s="10"/>
      <c r="H846" s="39"/>
    </row>
    <row r="847" spans="5:8" ht="12" customHeight="1" x14ac:dyDescent="0.2">
      <c r="E847" s="10"/>
      <c r="H847" s="39"/>
    </row>
    <row r="848" spans="5:8" ht="12" customHeight="1" x14ac:dyDescent="0.2">
      <c r="E848" s="10"/>
      <c r="H848" s="39"/>
    </row>
    <row r="849" spans="5:8" ht="12" customHeight="1" x14ac:dyDescent="0.2">
      <c r="E849" s="10"/>
      <c r="H849" s="39"/>
    </row>
    <row r="850" spans="5:8" ht="12" customHeight="1" x14ac:dyDescent="0.2">
      <c r="E850" s="10"/>
      <c r="H850" s="39"/>
    </row>
    <row r="851" spans="5:8" ht="12" customHeight="1" x14ac:dyDescent="0.2">
      <c r="E851" s="10"/>
      <c r="H851" s="39"/>
    </row>
    <row r="852" spans="5:8" ht="12" customHeight="1" x14ac:dyDescent="0.2">
      <c r="E852" s="10"/>
      <c r="H852" s="39"/>
    </row>
    <row r="853" spans="5:8" ht="12" customHeight="1" x14ac:dyDescent="0.2">
      <c r="E853" s="10"/>
      <c r="H853" s="39"/>
    </row>
    <row r="854" spans="5:8" ht="12" customHeight="1" x14ac:dyDescent="0.2">
      <c r="E854" s="10"/>
      <c r="H854" s="39"/>
    </row>
    <row r="855" spans="5:8" ht="12" customHeight="1" x14ac:dyDescent="0.2">
      <c r="E855" s="10"/>
      <c r="H855" s="39"/>
    </row>
    <row r="856" spans="5:8" ht="12" customHeight="1" x14ac:dyDescent="0.2">
      <c r="E856" s="10"/>
      <c r="H856" s="39"/>
    </row>
    <row r="857" spans="5:8" ht="12" customHeight="1" x14ac:dyDescent="0.2">
      <c r="E857" s="10"/>
      <c r="H857" s="39"/>
    </row>
    <row r="858" spans="5:8" ht="12" customHeight="1" x14ac:dyDescent="0.2">
      <c r="E858" s="10"/>
      <c r="H858" s="39"/>
    </row>
    <row r="859" spans="5:8" ht="12" customHeight="1" x14ac:dyDescent="0.2">
      <c r="E859" s="10"/>
      <c r="H859" s="39"/>
    </row>
    <row r="860" spans="5:8" ht="12" customHeight="1" x14ac:dyDescent="0.2">
      <c r="E860" s="10"/>
      <c r="H860" s="39"/>
    </row>
    <row r="861" spans="5:8" ht="12" customHeight="1" x14ac:dyDescent="0.2">
      <c r="E861" s="10"/>
      <c r="H861" s="39"/>
    </row>
    <row r="862" spans="5:8" ht="12" customHeight="1" x14ac:dyDescent="0.2">
      <c r="E862" s="10"/>
      <c r="H862" s="39"/>
    </row>
    <row r="863" spans="5:8" ht="12" customHeight="1" x14ac:dyDescent="0.2">
      <c r="E863" s="10"/>
      <c r="H863" s="39"/>
    </row>
    <row r="864" spans="5:8" ht="12" customHeight="1" x14ac:dyDescent="0.2">
      <c r="E864" s="10"/>
      <c r="H864" s="39"/>
    </row>
    <row r="865" spans="5:8" ht="12" customHeight="1" x14ac:dyDescent="0.2">
      <c r="E865" s="10"/>
      <c r="H865" s="39"/>
    </row>
    <row r="866" spans="5:8" ht="12" customHeight="1" x14ac:dyDescent="0.2">
      <c r="E866" s="10"/>
      <c r="H866" s="39"/>
    </row>
    <row r="867" spans="5:8" ht="12" customHeight="1" x14ac:dyDescent="0.2">
      <c r="E867" s="10"/>
      <c r="H867" s="39"/>
    </row>
    <row r="868" spans="5:8" ht="12" customHeight="1" x14ac:dyDescent="0.2">
      <c r="E868" s="10"/>
      <c r="H868" s="39"/>
    </row>
    <row r="869" spans="5:8" ht="12" customHeight="1" x14ac:dyDescent="0.2">
      <c r="E869" s="10"/>
      <c r="H869" s="39"/>
    </row>
    <row r="870" spans="5:8" ht="12" customHeight="1" x14ac:dyDescent="0.2">
      <c r="E870" s="10"/>
      <c r="H870" s="39"/>
    </row>
    <row r="871" spans="5:8" ht="12" customHeight="1" x14ac:dyDescent="0.2">
      <c r="E871" s="10"/>
      <c r="H871" s="39"/>
    </row>
    <row r="872" spans="5:8" ht="12" customHeight="1" x14ac:dyDescent="0.2">
      <c r="E872" s="10"/>
      <c r="H872" s="39"/>
    </row>
    <row r="873" spans="5:8" ht="12" customHeight="1" x14ac:dyDescent="0.2">
      <c r="E873" s="10"/>
      <c r="H873" s="39"/>
    </row>
    <row r="874" spans="5:8" ht="12" customHeight="1" x14ac:dyDescent="0.2">
      <c r="E874" s="10"/>
      <c r="H874" s="39"/>
    </row>
    <row r="875" spans="5:8" ht="12" customHeight="1" x14ac:dyDescent="0.2">
      <c r="E875" s="10"/>
      <c r="H875" s="39"/>
    </row>
    <row r="876" spans="5:8" ht="12" customHeight="1" x14ac:dyDescent="0.2">
      <c r="E876" s="10"/>
      <c r="H876" s="39"/>
    </row>
    <row r="877" spans="5:8" ht="12" customHeight="1" x14ac:dyDescent="0.2">
      <c r="E877" s="10"/>
      <c r="H877" s="39"/>
    </row>
    <row r="878" spans="5:8" ht="12" customHeight="1" x14ac:dyDescent="0.2">
      <c r="E878" s="10"/>
      <c r="H878" s="39"/>
    </row>
    <row r="879" spans="5:8" ht="12" customHeight="1" x14ac:dyDescent="0.2">
      <c r="E879" s="10"/>
      <c r="H879" s="39"/>
    </row>
    <row r="880" spans="5:8" ht="12" customHeight="1" x14ac:dyDescent="0.2">
      <c r="E880" s="10"/>
      <c r="H880" s="39"/>
    </row>
    <row r="881" spans="5:8" ht="12" customHeight="1" x14ac:dyDescent="0.2">
      <c r="E881" s="10"/>
      <c r="H881" s="39"/>
    </row>
    <row r="882" spans="5:8" ht="12" customHeight="1" x14ac:dyDescent="0.2">
      <c r="E882" s="10"/>
      <c r="H882" s="39"/>
    </row>
    <row r="883" spans="5:8" ht="12" customHeight="1" x14ac:dyDescent="0.2">
      <c r="E883" s="10"/>
      <c r="H883" s="39"/>
    </row>
    <row r="884" spans="5:8" ht="12" customHeight="1" x14ac:dyDescent="0.2">
      <c r="E884" s="10"/>
      <c r="H884" s="39"/>
    </row>
    <row r="885" spans="5:8" ht="12" customHeight="1" x14ac:dyDescent="0.2">
      <c r="E885" s="10"/>
      <c r="H885" s="39"/>
    </row>
    <row r="886" spans="5:8" ht="12" customHeight="1" x14ac:dyDescent="0.2">
      <c r="E886" s="10"/>
      <c r="H886" s="39"/>
    </row>
    <row r="887" spans="5:8" ht="12" customHeight="1" x14ac:dyDescent="0.2">
      <c r="E887" s="10"/>
      <c r="H887" s="39"/>
    </row>
    <row r="888" spans="5:8" ht="12" customHeight="1" x14ac:dyDescent="0.2">
      <c r="E888" s="10"/>
      <c r="H888" s="39"/>
    </row>
    <row r="889" spans="5:8" ht="12" customHeight="1" x14ac:dyDescent="0.2">
      <c r="E889" s="10"/>
      <c r="H889" s="39"/>
    </row>
    <row r="890" spans="5:8" ht="12" customHeight="1" x14ac:dyDescent="0.2">
      <c r="E890" s="10"/>
      <c r="H890" s="39"/>
    </row>
    <row r="891" spans="5:8" ht="12" customHeight="1" x14ac:dyDescent="0.2">
      <c r="E891" s="10"/>
      <c r="H891" s="39"/>
    </row>
    <row r="892" spans="5:8" ht="12" customHeight="1" x14ac:dyDescent="0.2">
      <c r="E892" s="10"/>
      <c r="H892" s="39"/>
    </row>
    <row r="893" spans="5:8" ht="12" customHeight="1" x14ac:dyDescent="0.2">
      <c r="E893" s="10"/>
      <c r="H893" s="39"/>
    </row>
    <row r="894" spans="5:8" ht="12" customHeight="1" x14ac:dyDescent="0.2">
      <c r="E894" s="10"/>
      <c r="H894" s="39"/>
    </row>
    <row r="895" spans="5:8" ht="12" customHeight="1" x14ac:dyDescent="0.2">
      <c r="E895" s="10"/>
      <c r="H895" s="39"/>
    </row>
    <row r="896" spans="5:8" ht="12" customHeight="1" x14ac:dyDescent="0.2">
      <c r="E896" s="10"/>
      <c r="H896" s="39"/>
    </row>
    <row r="897" spans="5:8" ht="12" customHeight="1" x14ac:dyDescent="0.2">
      <c r="E897" s="10"/>
      <c r="H897" s="39"/>
    </row>
    <row r="898" spans="5:8" ht="12" customHeight="1" x14ac:dyDescent="0.2">
      <c r="E898" s="10"/>
      <c r="H898" s="39"/>
    </row>
    <row r="899" spans="5:8" ht="12" customHeight="1" x14ac:dyDescent="0.2">
      <c r="E899" s="10"/>
      <c r="H899" s="39"/>
    </row>
    <row r="900" spans="5:8" ht="12" customHeight="1" x14ac:dyDescent="0.2">
      <c r="E900" s="10"/>
      <c r="H900" s="39"/>
    </row>
    <row r="901" spans="5:8" ht="12" customHeight="1" x14ac:dyDescent="0.2">
      <c r="E901" s="10"/>
      <c r="H901" s="39"/>
    </row>
    <row r="902" spans="5:8" ht="12" customHeight="1" x14ac:dyDescent="0.2">
      <c r="E902" s="10"/>
      <c r="H902" s="39"/>
    </row>
    <row r="903" spans="5:8" ht="12" customHeight="1" x14ac:dyDescent="0.2">
      <c r="E903" s="10"/>
      <c r="H903" s="39"/>
    </row>
    <row r="904" spans="5:8" ht="12" customHeight="1" x14ac:dyDescent="0.2">
      <c r="E904" s="10"/>
      <c r="H904" s="39"/>
    </row>
    <row r="905" spans="5:8" ht="12" customHeight="1" x14ac:dyDescent="0.2">
      <c r="E905" s="10"/>
      <c r="H905" s="39"/>
    </row>
    <row r="906" spans="5:8" ht="12" customHeight="1" x14ac:dyDescent="0.2">
      <c r="E906" s="10"/>
      <c r="H906" s="39"/>
    </row>
    <row r="907" spans="5:8" ht="12" customHeight="1" x14ac:dyDescent="0.2">
      <c r="E907" s="10"/>
      <c r="H907" s="39"/>
    </row>
    <row r="908" spans="5:8" ht="12" customHeight="1" x14ac:dyDescent="0.2">
      <c r="E908" s="10"/>
      <c r="H908" s="39"/>
    </row>
    <row r="909" spans="5:8" ht="12" customHeight="1" x14ac:dyDescent="0.2">
      <c r="E909" s="10"/>
      <c r="H909" s="39"/>
    </row>
    <row r="910" spans="5:8" ht="12" customHeight="1" x14ac:dyDescent="0.2">
      <c r="E910" s="10"/>
      <c r="H910" s="39"/>
    </row>
    <row r="911" spans="5:8" ht="12" customHeight="1" x14ac:dyDescent="0.2">
      <c r="E911" s="10"/>
      <c r="H911" s="39"/>
    </row>
    <row r="912" spans="5:8" ht="12" customHeight="1" x14ac:dyDescent="0.2">
      <c r="E912" s="10"/>
      <c r="H912" s="39"/>
    </row>
    <row r="913" spans="5:8" ht="12" customHeight="1" x14ac:dyDescent="0.2">
      <c r="E913" s="10"/>
      <c r="H913" s="39"/>
    </row>
    <row r="914" spans="5:8" ht="12" customHeight="1" x14ac:dyDescent="0.2">
      <c r="E914" s="10"/>
      <c r="H914" s="39"/>
    </row>
    <row r="915" spans="5:8" ht="12" customHeight="1" x14ac:dyDescent="0.2">
      <c r="E915" s="10"/>
      <c r="H915" s="39"/>
    </row>
    <row r="916" spans="5:8" ht="12" customHeight="1" x14ac:dyDescent="0.2">
      <c r="E916" s="10"/>
      <c r="H916" s="39"/>
    </row>
    <row r="917" spans="5:8" ht="12" customHeight="1" x14ac:dyDescent="0.2">
      <c r="E917" s="10"/>
      <c r="H917" s="39"/>
    </row>
    <row r="918" spans="5:8" ht="12" customHeight="1" x14ac:dyDescent="0.2">
      <c r="E918" s="10"/>
      <c r="H918" s="39"/>
    </row>
    <row r="919" spans="5:8" ht="12" customHeight="1" x14ac:dyDescent="0.2">
      <c r="E919" s="10"/>
      <c r="H919" s="39"/>
    </row>
    <row r="920" spans="5:8" ht="12" customHeight="1" x14ac:dyDescent="0.2">
      <c r="E920" s="10"/>
      <c r="H920" s="39"/>
    </row>
    <row r="921" spans="5:8" ht="12" customHeight="1" x14ac:dyDescent="0.2">
      <c r="E921" s="10"/>
      <c r="H921" s="39"/>
    </row>
    <row r="922" spans="5:8" ht="12" customHeight="1" x14ac:dyDescent="0.2">
      <c r="E922" s="10"/>
      <c r="H922" s="39"/>
    </row>
    <row r="923" spans="5:8" ht="12" customHeight="1" x14ac:dyDescent="0.2">
      <c r="E923" s="10"/>
      <c r="H923" s="39"/>
    </row>
    <row r="924" spans="5:8" ht="12" customHeight="1" x14ac:dyDescent="0.2">
      <c r="E924" s="10"/>
      <c r="H924" s="39"/>
    </row>
    <row r="925" spans="5:8" ht="12" customHeight="1" x14ac:dyDescent="0.2">
      <c r="E925" s="10"/>
      <c r="H925" s="39"/>
    </row>
    <row r="926" spans="5:8" ht="12" customHeight="1" x14ac:dyDescent="0.2">
      <c r="E926" s="10"/>
      <c r="H926" s="39"/>
    </row>
    <row r="927" spans="5:8" ht="12" customHeight="1" x14ac:dyDescent="0.2">
      <c r="E927" s="10"/>
      <c r="H927" s="39"/>
    </row>
    <row r="928" spans="5:8" ht="12" customHeight="1" x14ac:dyDescent="0.2">
      <c r="E928" s="10"/>
      <c r="H928" s="39"/>
    </row>
    <row r="929" spans="5:8" ht="12" customHeight="1" x14ac:dyDescent="0.2">
      <c r="E929" s="10"/>
      <c r="H929" s="39"/>
    </row>
    <row r="930" spans="5:8" ht="12" customHeight="1" x14ac:dyDescent="0.2">
      <c r="E930" s="10"/>
      <c r="H930" s="39"/>
    </row>
    <row r="931" spans="5:8" ht="12" customHeight="1" x14ac:dyDescent="0.2">
      <c r="E931" s="10"/>
      <c r="H931" s="39"/>
    </row>
    <row r="932" spans="5:8" ht="12" customHeight="1" x14ac:dyDescent="0.2">
      <c r="E932" s="10"/>
      <c r="H932" s="39"/>
    </row>
    <row r="933" spans="5:8" ht="12" customHeight="1" x14ac:dyDescent="0.2">
      <c r="E933" s="10"/>
      <c r="H933" s="39"/>
    </row>
    <row r="934" spans="5:8" ht="12" customHeight="1" x14ac:dyDescent="0.2">
      <c r="E934" s="10"/>
      <c r="H934" s="39"/>
    </row>
    <row r="935" spans="5:8" ht="12" customHeight="1" x14ac:dyDescent="0.2">
      <c r="E935" s="10"/>
      <c r="H935" s="39"/>
    </row>
    <row r="936" spans="5:8" ht="12" customHeight="1" x14ac:dyDescent="0.2">
      <c r="E936" s="10"/>
      <c r="H936" s="39"/>
    </row>
    <row r="937" spans="5:8" ht="12" customHeight="1" x14ac:dyDescent="0.2">
      <c r="E937" s="10"/>
      <c r="H937" s="39"/>
    </row>
    <row r="938" spans="5:8" ht="12" customHeight="1" x14ac:dyDescent="0.2">
      <c r="E938" s="10"/>
      <c r="H938" s="39"/>
    </row>
    <row r="939" spans="5:8" ht="12" customHeight="1" x14ac:dyDescent="0.2">
      <c r="E939" s="10"/>
      <c r="H939" s="39"/>
    </row>
    <row r="940" spans="5:8" ht="12" customHeight="1" x14ac:dyDescent="0.2">
      <c r="E940" s="10"/>
      <c r="H940" s="39"/>
    </row>
    <row r="941" spans="5:8" ht="12" customHeight="1" x14ac:dyDescent="0.2">
      <c r="E941" s="10"/>
      <c r="H941" s="39"/>
    </row>
    <row r="942" spans="5:8" ht="12" customHeight="1" x14ac:dyDescent="0.2">
      <c r="E942" s="10"/>
      <c r="H942" s="39"/>
    </row>
    <row r="943" spans="5:8" ht="12" customHeight="1" x14ac:dyDescent="0.2">
      <c r="E943" s="10"/>
      <c r="H943" s="39"/>
    </row>
    <row r="944" spans="5:8" ht="12" customHeight="1" x14ac:dyDescent="0.2">
      <c r="E944" s="10"/>
      <c r="H944" s="39"/>
    </row>
    <row r="945" spans="5:8" ht="12" customHeight="1" x14ac:dyDescent="0.2">
      <c r="E945" s="10"/>
      <c r="H945" s="39"/>
    </row>
    <row r="946" spans="5:8" ht="12" customHeight="1" x14ac:dyDescent="0.2">
      <c r="E946" s="10"/>
      <c r="H946" s="39"/>
    </row>
    <row r="947" spans="5:8" ht="12" customHeight="1" x14ac:dyDescent="0.2">
      <c r="E947" s="10"/>
      <c r="H947" s="39"/>
    </row>
    <row r="948" spans="5:8" ht="12" customHeight="1" x14ac:dyDescent="0.2">
      <c r="E948" s="10"/>
      <c r="H948" s="39"/>
    </row>
    <row r="949" spans="5:8" ht="12" customHeight="1" x14ac:dyDescent="0.2">
      <c r="E949" s="10"/>
      <c r="H949" s="39"/>
    </row>
    <row r="950" spans="5:8" ht="12" customHeight="1" x14ac:dyDescent="0.2">
      <c r="E950" s="10"/>
      <c r="H950" s="39"/>
    </row>
    <row r="951" spans="5:8" ht="12" customHeight="1" x14ac:dyDescent="0.2">
      <c r="E951" s="10"/>
      <c r="H951" s="39"/>
    </row>
    <row r="952" spans="5:8" ht="12" customHeight="1" x14ac:dyDescent="0.2">
      <c r="E952" s="10"/>
      <c r="H952" s="39"/>
    </row>
    <row r="953" spans="5:8" ht="12" customHeight="1" x14ac:dyDescent="0.2">
      <c r="E953" s="10"/>
      <c r="H953" s="39"/>
    </row>
    <row r="954" spans="5:8" ht="12" customHeight="1" x14ac:dyDescent="0.2">
      <c r="E954" s="10"/>
      <c r="H954" s="39"/>
    </row>
    <row r="955" spans="5:8" ht="12" customHeight="1" x14ac:dyDescent="0.2">
      <c r="E955" s="10"/>
      <c r="H955" s="39"/>
    </row>
    <row r="956" spans="5:8" ht="12" customHeight="1" x14ac:dyDescent="0.2">
      <c r="E956" s="10"/>
      <c r="H956" s="39"/>
    </row>
    <row r="957" spans="5:8" ht="12" customHeight="1" x14ac:dyDescent="0.2">
      <c r="E957" s="10"/>
      <c r="H957" s="39"/>
    </row>
    <row r="958" spans="5:8" ht="12" customHeight="1" x14ac:dyDescent="0.2">
      <c r="E958" s="10"/>
      <c r="H958" s="39"/>
    </row>
    <row r="959" spans="5:8" ht="12" customHeight="1" x14ac:dyDescent="0.2">
      <c r="E959" s="10"/>
      <c r="H959" s="39"/>
    </row>
    <row r="960" spans="5:8" ht="12" customHeight="1" x14ac:dyDescent="0.2">
      <c r="E960" s="10"/>
      <c r="H960" s="39"/>
    </row>
    <row r="961" spans="5:8" ht="12" customHeight="1" x14ac:dyDescent="0.2">
      <c r="E961" s="10"/>
      <c r="H961" s="39"/>
    </row>
    <row r="962" spans="5:8" ht="12" customHeight="1" x14ac:dyDescent="0.2">
      <c r="E962" s="10"/>
      <c r="H962" s="39"/>
    </row>
    <row r="963" spans="5:8" ht="12" customHeight="1" x14ac:dyDescent="0.2">
      <c r="E963" s="10"/>
      <c r="H963" s="39"/>
    </row>
    <row r="964" spans="5:8" ht="12" customHeight="1" x14ac:dyDescent="0.2">
      <c r="E964" s="10"/>
      <c r="H964" s="39"/>
    </row>
    <row r="965" spans="5:8" ht="12" customHeight="1" x14ac:dyDescent="0.2">
      <c r="E965" s="10"/>
      <c r="H965" s="39"/>
    </row>
    <row r="966" spans="5:8" ht="12" customHeight="1" x14ac:dyDescent="0.2">
      <c r="E966" s="10"/>
      <c r="H966" s="39"/>
    </row>
    <row r="967" spans="5:8" ht="12" customHeight="1" x14ac:dyDescent="0.2">
      <c r="E967" s="10"/>
      <c r="H967" s="39"/>
    </row>
    <row r="968" spans="5:8" ht="12" customHeight="1" x14ac:dyDescent="0.2">
      <c r="E968" s="10"/>
      <c r="H968" s="39"/>
    </row>
    <row r="969" spans="5:8" ht="12" customHeight="1" x14ac:dyDescent="0.2">
      <c r="E969" s="10"/>
      <c r="H969" s="39"/>
    </row>
    <row r="970" spans="5:8" ht="12" customHeight="1" x14ac:dyDescent="0.2">
      <c r="E970" s="10"/>
      <c r="H970" s="39"/>
    </row>
    <row r="971" spans="5:8" ht="12" customHeight="1" x14ac:dyDescent="0.2">
      <c r="E971" s="10"/>
      <c r="H971" s="39"/>
    </row>
    <row r="972" spans="5:8" ht="12" customHeight="1" x14ac:dyDescent="0.2">
      <c r="E972" s="10"/>
      <c r="H972" s="39"/>
    </row>
    <row r="973" spans="5:8" ht="12" customHeight="1" x14ac:dyDescent="0.2">
      <c r="E973" s="10"/>
      <c r="H973" s="39"/>
    </row>
    <row r="974" spans="5:8" ht="12" customHeight="1" x14ac:dyDescent="0.2">
      <c r="E974" s="10"/>
      <c r="H974" s="39"/>
    </row>
    <row r="975" spans="5:8" ht="12" customHeight="1" x14ac:dyDescent="0.2">
      <c r="E975" s="10"/>
      <c r="H975" s="39"/>
    </row>
    <row r="976" spans="5:8" ht="12" customHeight="1" x14ac:dyDescent="0.2">
      <c r="E976" s="10"/>
      <c r="H976" s="39"/>
    </row>
    <row r="977" spans="5:8" ht="12" customHeight="1" x14ac:dyDescent="0.2">
      <c r="E977" s="10"/>
      <c r="H977" s="39"/>
    </row>
    <row r="978" spans="5:8" ht="12" customHeight="1" x14ac:dyDescent="0.2">
      <c r="E978" s="10"/>
      <c r="H978" s="39"/>
    </row>
    <row r="979" spans="5:8" ht="12" customHeight="1" x14ac:dyDescent="0.2">
      <c r="E979" s="10"/>
      <c r="H979" s="39"/>
    </row>
    <row r="980" spans="5:8" ht="12" customHeight="1" x14ac:dyDescent="0.2">
      <c r="E980" s="10"/>
      <c r="H980" s="39"/>
    </row>
    <row r="981" spans="5:8" ht="12" customHeight="1" x14ac:dyDescent="0.2">
      <c r="E981" s="10"/>
      <c r="H981" s="39"/>
    </row>
    <row r="982" spans="5:8" ht="12" customHeight="1" x14ac:dyDescent="0.2">
      <c r="E982" s="10"/>
      <c r="H982" s="39"/>
    </row>
    <row r="983" spans="5:8" ht="12" customHeight="1" x14ac:dyDescent="0.2">
      <c r="E983" s="10"/>
      <c r="H983" s="39"/>
    </row>
    <row r="984" spans="5:8" ht="12" customHeight="1" x14ac:dyDescent="0.2">
      <c r="E984" s="10"/>
      <c r="H984" s="39"/>
    </row>
    <row r="985" spans="5:8" ht="12" customHeight="1" x14ac:dyDescent="0.2">
      <c r="E985" s="10"/>
      <c r="H985" s="39"/>
    </row>
    <row r="986" spans="5:8" ht="12" customHeight="1" x14ac:dyDescent="0.2">
      <c r="E986" s="10"/>
      <c r="H986" s="39"/>
    </row>
    <row r="987" spans="5:8" ht="12" customHeight="1" x14ac:dyDescent="0.2">
      <c r="E987" s="10"/>
      <c r="H987" s="39"/>
    </row>
    <row r="988" spans="5:8" ht="12" customHeight="1" x14ac:dyDescent="0.2">
      <c r="E988" s="10"/>
      <c r="H988" s="39"/>
    </row>
    <row r="989" spans="5:8" ht="12" customHeight="1" x14ac:dyDescent="0.2">
      <c r="E989" s="10"/>
      <c r="H989" s="39"/>
    </row>
    <row r="990" spans="5:8" ht="12" customHeight="1" x14ac:dyDescent="0.2">
      <c r="E990" s="10"/>
      <c r="H990" s="39"/>
    </row>
    <row r="991" spans="5:8" ht="12" customHeight="1" x14ac:dyDescent="0.2">
      <c r="E991" s="10"/>
      <c r="H991" s="39"/>
    </row>
    <row r="992" spans="5:8" ht="12" customHeight="1" x14ac:dyDescent="0.2">
      <c r="E992" s="10"/>
      <c r="H992" s="39"/>
    </row>
    <row r="993" spans="5:8" ht="12" customHeight="1" x14ac:dyDescent="0.2">
      <c r="E993" s="10"/>
      <c r="H993" s="39"/>
    </row>
    <row r="994" spans="5:8" ht="12" customHeight="1" x14ac:dyDescent="0.2">
      <c r="E994" s="10"/>
      <c r="H994" s="39"/>
    </row>
    <row r="995" spans="5:8" ht="12" customHeight="1" x14ac:dyDescent="0.2">
      <c r="E995" s="10"/>
      <c r="H995" s="39"/>
    </row>
    <row r="996" spans="5:8" ht="12" customHeight="1" x14ac:dyDescent="0.2">
      <c r="E996" s="10"/>
      <c r="H996" s="39"/>
    </row>
    <row r="997" spans="5:8" ht="12" customHeight="1" x14ac:dyDescent="0.2">
      <c r="E997" s="10"/>
      <c r="H997" s="39"/>
    </row>
    <row r="998" spans="5:8" ht="12" customHeight="1" x14ac:dyDescent="0.2">
      <c r="E998" s="10"/>
      <c r="H998" s="39"/>
    </row>
    <row r="999" spans="5:8" ht="12" customHeight="1" x14ac:dyDescent="0.2">
      <c r="E999" s="10"/>
      <c r="H999" s="39"/>
    </row>
    <row r="1000" spans="5:8" ht="12" customHeight="1" x14ac:dyDescent="0.2">
      <c r="E1000" s="10"/>
      <c r="H1000" s="39"/>
    </row>
  </sheetData>
  <sheetProtection algorithmName="SHA-512" hashValue="AhOBeqxDuNdKeRgAD6u5bZVznmdHDymRohe5rZLwgy4I3QLfG6VnWOADG3qykjCPGC9N4+qJyJpren81erU6mg==" saltValue="AHd/8VSPsKsHy3eO/TG7kg==" spinCount="100000" sheet="1" objects="1" scenarios="1" formatCells="0" formatColumns="0" formatRows="0" insertColumns="0" insertRows="0" deleteColumns="0" deleteRows="0"/>
  <mergeCells count="7">
    <mergeCell ref="A38:D38"/>
    <mergeCell ref="A40:B41"/>
    <mergeCell ref="A1:D1"/>
    <mergeCell ref="A3:D3"/>
    <mergeCell ref="A5:D5"/>
    <mergeCell ref="A7:D7"/>
    <mergeCell ref="A9:B10"/>
  </mergeCells>
  <pageMargins left="0.55118110236220474" right="0.55118110236220474" top="0.39370078740157483" bottom="0.39370078740157483" header="0" footer="0"/>
  <pageSetup orientation="portrait"/>
  <headerFooter>
    <oddHeader>&amp;C&amp;P</oddHeader>
  </headerFooter>
  <rowBreaks count="1" manualBreakCount="1">
    <brk id="3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6" zoomScale="96" zoomScaleNormal="96" workbookViewId="0">
      <selection activeCell="I7" sqref="I7"/>
    </sheetView>
  </sheetViews>
  <sheetFormatPr defaultColWidth="12.5703125" defaultRowHeight="15" customHeight="1" x14ac:dyDescent="0.2"/>
  <cols>
    <col min="1" max="1" width="25.42578125" customWidth="1"/>
    <col min="2" max="2" width="4.28515625" customWidth="1"/>
    <col min="3" max="3" width="31.140625" customWidth="1"/>
    <col min="4" max="4" width="35" customWidth="1"/>
    <col min="5" max="5" width="8.42578125" hidden="1" customWidth="1"/>
    <col min="6" max="6" width="3.140625" hidden="1" customWidth="1"/>
    <col min="7" max="7" width="8.5703125" hidden="1" customWidth="1"/>
    <col min="8" max="8" width="13.42578125" hidden="1" customWidth="1"/>
    <col min="9" max="26" width="8.5703125" customWidth="1"/>
  </cols>
  <sheetData>
    <row r="1" spans="1:26" ht="12.75" customHeight="1" x14ac:dyDescent="0.2">
      <c r="A1" s="313" t="s">
        <v>115</v>
      </c>
      <c r="B1" s="314"/>
      <c r="C1" s="314"/>
      <c r="D1" s="314"/>
      <c r="E1" s="163"/>
      <c r="H1" s="39"/>
    </row>
    <row r="2" spans="1:26" ht="12" customHeight="1" x14ac:dyDescent="0.2">
      <c r="A2" s="164"/>
      <c r="B2" s="164"/>
      <c r="C2" s="164"/>
      <c r="D2" s="164"/>
      <c r="E2" s="163"/>
      <c r="H2" s="39"/>
    </row>
    <row r="3" spans="1:26" ht="24" customHeight="1" x14ac:dyDescent="0.2">
      <c r="A3" s="303" t="s">
        <v>79</v>
      </c>
      <c r="B3" s="260"/>
      <c r="C3" s="260"/>
      <c r="D3" s="260"/>
      <c r="E3" s="165"/>
      <c r="H3" s="39"/>
    </row>
    <row r="4" spans="1:26" ht="6.75" customHeight="1" x14ac:dyDescent="0.2">
      <c r="E4" s="10"/>
      <c r="H4" s="39"/>
    </row>
    <row r="5" spans="1:26" ht="27" customHeight="1" x14ac:dyDescent="0.2">
      <c r="A5" s="304" t="s">
        <v>96</v>
      </c>
      <c r="B5" s="260"/>
      <c r="C5" s="260"/>
      <c r="D5" s="260"/>
      <c r="E5" s="167"/>
      <c r="H5" s="39"/>
    </row>
    <row r="6" spans="1:26" ht="9" customHeight="1" x14ac:dyDescent="0.2">
      <c r="A6" s="166"/>
      <c r="B6" s="166"/>
      <c r="C6" s="166"/>
      <c r="D6" s="166"/>
      <c r="E6" s="167"/>
      <c r="H6" s="39"/>
    </row>
    <row r="7" spans="1:26" ht="22.5" customHeight="1" x14ac:dyDescent="0.2">
      <c r="A7" s="305" t="s">
        <v>97</v>
      </c>
      <c r="B7" s="260"/>
      <c r="C7" s="260"/>
      <c r="D7" s="260"/>
      <c r="E7" s="167"/>
      <c r="H7" s="39"/>
    </row>
    <row r="8" spans="1:26" ht="6.75" customHeight="1" x14ac:dyDescent="0.2">
      <c r="A8" s="166"/>
      <c r="B8" s="166"/>
      <c r="C8" s="166"/>
      <c r="D8" s="166"/>
      <c r="E8" s="167"/>
      <c r="H8" s="39"/>
    </row>
    <row r="9" spans="1:26" ht="46.5" customHeight="1" x14ac:dyDescent="0.2">
      <c r="A9" s="306" t="s">
        <v>82</v>
      </c>
      <c r="B9" s="307"/>
      <c r="C9" s="168" t="s">
        <v>83</v>
      </c>
      <c r="D9" s="169" t="s">
        <v>84</v>
      </c>
      <c r="E9" s="10"/>
      <c r="G9" s="170" t="s">
        <v>98</v>
      </c>
      <c r="H9" s="39"/>
    </row>
    <row r="10" spans="1:26" ht="21" customHeight="1" x14ac:dyDescent="0.2">
      <c r="A10" s="308"/>
      <c r="B10" s="309"/>
      <c r="C10" s="171" t="str">
        <f>'Tr key PS - F-time {B}'!C10</f>
        <v xml:space="preserve"> 31 March 2026</v>
      </c>
      <c r="D10" s="172" t="str">
        <f>'Tr key PS - F-time {B}'!D10</f>
        <v xml:space="preserve"> 1 April 2026</v>
      </c>
      <c r="E10" s="10"/>
      <c r="G10" s="170"/>
      <c r="H10" s="39"/>
    </row>
    <row r="11" spans="1:26" ht="9.75" customHeight="1" x14ac:dyDescent="0.2">
      <c r="A11" s="173"/>
      <c r="B11" s="173"/>
      <c r="C11" s="174"/>
      <c r="D11" s="174"/>
      <c r="E11" s="10"/>
      <c r="H11" s="39"/>
    </row>
    <row r="12" spans="1:26" ht="21" customHeight="1" x14ac:dyDescent="0.2">
      <c r="A12" s="221" t="s">
        <v>52</v>
      </c>
      <c r="B12" s="222"/>
      <c r="C12" s="223">
        <f>'Costing Model'!N8</f>
        <v>950037</v>
      </c>
      <c r="D12" s="224">
        <f>'Costing Model'!O8</f>
        <v>988038</v>
      </c>
      <c r="E12" s="179"/>
      <c r="F12" s="180"/>
      <c r="G12" s="181">
        <f t="shared" ref="G12:G23" si="0">(D12-H12)/H12</f>
        <v>3.999949475652001E-2</v>
      </c>
      <c r="H12" s="220">
        <f>'Costing Model'!N8</f>
        <v>950037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21" customHeight="1" x14ac:dyDescent="0.2">
      <c r="A13" s="225" t="s">
        <v>72</v>
      </c>
      <c r="B13" s="226"/>
      <c r="C13" s="223">
        <f>'Costing Model'!N9</f>
        <v>964284</v>
      </c>
      <c r="D13" s="227">
        <f>'Costing Model'!O9</f>
        <v>1002858</v>
      </c>
      <c r="E13" s="179">
        <f t="shared" ref="E13:E23" si="1">D13/D12-1</f>
        <v>1.4999423099111509E-2</v>
      </c>
      <c r="F13" s="180"/>
      <c r="G13" s="181">
        <f t="shared" si="0"/>
        <v>4.0002737782644945E-2</v>
      </c>
      <c r="H13" s="220">
        <f>'Costing Model'!N9</f>
        <v>964284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1" customHeight="1" x14ac:dyDescent="0.2">
      <c r="A14" s="225" t="s">
        <v>50</v>
      </c>
      <c r="B14" s="226"/>
      <c r="C14" s="223">
        <f>'Costing Model'!N10</f>
        <v>978750</v>
      </c>
      <c r="D14" s="227">
        <f>'Costing Model'!O10</f>
        <v>1017900</v>
      </c>
      <c r="E14" s="179">
        <f t="shared" si="1"/>
        <v>1.49991324793739E-2</v>
      </c>
      <c r="F14" s="180"/>
      <c r="G14" s="181">
        <f t="shared" si="0"/>
        <v>0.04</v>
      </c>
      <c r="H14" s="220">
        <f>'Costing Model'!N10</f>
        <v>978750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1" customHeight="1" x14ac:dyDescent="0.2">
      <c r="A15" s="228"/>
      <c r="B15" s="229"/>
      <c r="C15" s="223">
        <f>'Costing Model'!N11</f>
        <v>993432</v>
      </c>
      <c r="D15" s="227">
        <f>'Costing Model'!O11</f>
        <v>1033170</v>
      </c>
      <c r="E15" s="179">
        <f t="shared" si="1"/>
        <v>1.5001473622163308E-2</v>
      </c>
      <c r="F15" s="180"/>
      <c r="G15" s="181">
        <f t="shared" si="0"/>
        <v>4.0000724760225162E-2</v>
      </c>
      <c r="H15" s="220">
        <f>'Costing Model'!N11</f>
        <v>993432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1" customHeight="1" x14ac:dyDescent="0.2">
      <c r="A16" s="228"/>
      <c r="B16" s="229"/>
      <c r="C16" s="223">
        <f>'Costing Model'!N12</f>
        <v>1008330</v>
      </c>
      <c r="D16" s="227">
        <f>'Costing Model'!O12</f>
        <v>1048665</v>
      </c>
      <c r="E16" s="179">
        <f t="shared" si="1"/>
        <v>1.4997531867940506E-2</v>
      </c>
      <c r="F16" s="180"/>
      <c r="G16" s="181">
        <f t="shared" si="0"/>
        <v>4.0001785129868198E-2</v>
      </c>
      <c r="H16" s="220">
        <f>'Costing Model'!N12</f>
        <v>1008330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1" customHeight="1" x14ac:dyDescent="0.2">
      <c r="A17" s="228"/>
      <c r="B17" s="229"/>
      <c r="C17" s="223">
        <f>'Costing Model'!N13</f>
        <v>1023459</v>
      </c>
      <c r="D17" s="227">
        <f>'Costing Model'!O13</f>
        <v>1064397</v>
      </c>
      <c r="E17" s="179">
        <f t="shared" si="1"/>
        <v>1.5001931026590976E-2</v>
      </c>
      <c r="F17" s="180"/>
      <c r="G17" s="181">
        <f t="shared" si="0"/>
        <v>3.9999648251664209E-2</v>
      </c>
      <c r="H17" s="220">
        <f>'Costing Model'!N13</f>
        <v>1023459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21" customHeight="1" x14ac:dyDescent="0.2">
      <c r="A18" s="228"/>
      <c r="B18" s="229"/>
      <c r="C18" s="223">
        <f>'Costing Model'!N14</f>
        <v>1038810</v>
      </c>
      <c r="D18" s="227">
        <f>'Costing Model'!O14</f>
        <v>1080363</v>
      </c>
      <c r="E18" s="179">
        <f t="shared" si="1"/>
        <v>1.5000042277458547E-2</v>
      </c>
      <c r="F18" s="180"/>
      <c r="G18" s="181">
        <f t="shared" si="0"/>
        <v>4.0000577583966267E-2</v>
      </c>
      <c r="H18" s="220">
        <f>'Costing Model'!N14</f>
        <v>1038810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21" customHeight="1" x14ac:dyDescent="0.2">
      <c r="A19" s="228"/>
      <c r="B19" s="229"/>
      <c r="C19" s="223">
        <f>'Costing Model'!N15</f>
        <v>1054392</v>
      </c>
      <c r="D19" s="227">
        <f>'Costing Model'!O15</f>
        <v>1096569</v>
      </c>
      <c r="E19" s="179">
        <f t="shared" si="1"/>
        <v>1.500051371622324E-2</v>
      </c>
      <c r="F19" s="180"/>
      <c r="G19" s="181">
        <f t="shared" si="0"/>
        <v>4.0001251906311881E-2</v>
      </c>
      <c r="H19" s="220">
        <f>'Costing Model'!N15</f>
        <v>1054392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21" customHeight="1" x14ac:dyDescent="0.2">
      <c r="A20" s="228"/>
      <c r="B20" s="229"/>
      <c r="C20" s="223">
        <f>'Costing Model'!N16</f>
        <v>1070205</v>
      </c>
      <c r="D20" s="227">
        <f>'Costing Model'!O16</f>
        <v>1113015</v>
      </c>
      <c r="E20" s="179">
        <f t="shared" si="1"/>
        <v>1.4997688243968188E-2</v>
      </c>
      <c r="F20" s="180"/>
      <c r="G20" s="181">
        <f t="shared" si="0"/>
        <v>4.0001681920753498E-2</v>
      </c>
      <c r="H20" s="220">
        <f>'Costing Model'!N16</f>
        <v>1070205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21" customHeight="1" x14ac:dyDescent="0.2">
      <c r="A21" s="228"/>
      <c r="B21" s="229"/>
      <c r="C21" s="223">
        <f>'Costing Model'!N17</f>
        <v>1086261</v>
      </c>
      <c r="D21" s="227">
        <f>'Costing Model'!O17</f>
        <v>1129710</v>
      </c>
      <c r="E21" s="179">
        <f t="shared" si="1"/>
        <v>1.4999797846390273E-2</v>
      </c>
      <c r="F21" s="180"/>
      <c r="G21" s="181">
        <f t="shared" si="0"/>
        <v>3.9998674351744194E-2</v>
      </c>
      <c r="H21" s="220">
        <f>'Costing Model'!N17</f>
        <v>1086261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21" customHeight="1" x14ac:dyDescent="0.2">
      <c r="A22" s="228"/>
      <c r="B22" s="229"/>
      <c r="C22" s="223">
        <f>'Costing Model'!N18</f>
        <v>1102554</v>
      </c>
      <c r="D22" s="227">
        <f>'Costing Model'!O18</f>
        <v>1146657</v>
      </c>
      <c r="E22" s="179">
        <f t="shared" si="1"/>
        <v>1.5001194996946188E-2</v>
      </c>
      <c r="F22" s="180"/>
      <c r="G22" s="181">
        <f t="shared" si="0"/>
        <v>4.0000761867445951E-2</v>
      </c>
      <c r="H22" s="220">
        <f>'Costing Model'!N18</f>
        <v>1102554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21" customHeight="1" x14ac:dyDescent="0.2">
      <c r="A23" s="230"/>
      <c r="B23" s="231"/>
      <c r="C23" s="258">
        <f>'Costing Model'!N19</f>
        <v>1119093</v>
      </c>
      <c r="D23" s="232">
        <f>'Costing Model'!O19</f>
        <v>1163856</v>
      </c>
      <c r="E23" s="179">
        <f t="shared" si="1"/>
        <v>1.4999254354179259E-2</v>
      </c>
      <c r="F23" s="180"/>
      <c r="G23" s="181">
        <f t="shared" si="0"/>
        <v>3.9999356621835722E-2</v>
      </c>
      <c r="H23" s="220">
        <f>'Costing Model'!N19</f>
        <v>1119093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2" customHeight="1" x14ac:dyDescent="0.2">
      <c r="A24" s="215"/>
      <c r="B24" s="154"/>
      <c r="C24" s="216"/>
      <c r="D24" s="216"/>
      <c r="E24" s="179"/>
      <c r="F24" s="180"/>
      <c r="G24" s="181"/>
      <c r="H24" s="220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21" customHeight="1" x14ac:dyDescent="0.2">
      <c r="A25" s="175" t="s">
        <v>54</v>
      </c>
      <c r="B25" s="219"/>
      <c r="C25" s="177">
        <f>'Costing Model'!N22</f>
        <v>1121175</v>
      </c>
      <c r="D25" s="178">
        <f>'Costing Model'!O22</f>
        <v>1166022</v>
      </c>
      <c r="E25" s="179"/>
      <c r="F25" s="180"/>
      <c r="G25" s="181">
        <f t="shared" ref="G25:G37" si="2">(D25-H25)/H25</f>
        <v>0.04</v>
      </c>
      <c r="H25" s="220">
        <f>'Costing Model'!N22</f>
        <v>1121175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21" customHeight="1" x14ac:dyDescent="0.2">
      <c r="A26" s="183" t="s">
        <v>73</v>
      </c>
      <c r="B26" s="184"/>
      <c r="C26" s="177">
        <f>'Costing Model'!N23</f>
        <v>1137993</v>
      </c>
      <c r="D26" s="186">
        <f>'Costing Model'!O23</f>
        <v>1183512</v>
      </c>
      <c r="E26" s="179">
        <f t="shared" ref="E26:E37" si="3">D26/D25-1</f>
        <v>1.4999716986471956E-2</v>
      </c>
      <c r="F26" s="180"/>
      <c r="G26" s="181">
        <f t="shared" si="2"/>
        <v>3.9999367307180275E-2</v>
      </c>
      <c r="H26" s="220">
        <f>'Costing Model'!N23</f>
        <v>1137993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21" customHeight="1" x14ac:dyDescent="0.2">
      <c r="A27" s="183"/>
      <c r="B27" s="184"/>
      <c r="C27" s="177">
        <f>'Costing Model'!N24</f>
        <v>1155063</v>
      </c>
      <c r="D27" s="186">
        <f>'Costing Model'!O24</f>
        <v>1201263</v>
      </c>
      <c r="E27" s="179">
        <f t="shared" si="3"/>
        <v>1.4998580496015324E-2</v>
      </c>
      <c r="F27" s="180"/>
      <c r="G27" s="181">
        <f t="shared" si="2"/>
        <v>3.9997818300819957E-2</v>
      </c>
      <c r="H27" s="220">
        <f>'Costing Model'!N24</f>
        <v>1155063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21" customHeight="1" x14ac:dyDescent="0.2">
      <c r="A28" s="188"/>
      <c r="B28" s="187"/>
      <c r="C28" s="177">
        <f>'Costing Model'!N25</f>
        <v>1172388</v>
      </c>
      <c r="D28" s="186">
        <f>'Costing Model'!O25</f>
        <v>1219281</v>
      </c>
      <c r="E28" s="179">
        <f t="shared" si="3"/>
        <v>1.4999213327972383E-2</v>
      </c>
      <c r="F28" s="180"/>
      <c r="G28" s="181">
        <f t="shared" si="2"/>
        <v>3.9997850540947198E-2</v>
      </c>
      <c r="H28" s="220">
        <f>'Costing Model'!N25</f>
        <v>1172388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21" customHeight="1" x14ac:dyDescent="0.2">
      <c r="A29" s="188"/>
      <c r="B29" s="187"/>
      <c r="C29" s="177">
        <f>'Costing Model'!N26</f>
        <v>1189974</v>
      </c>
      <c r="D29" s="186">
        <f>'Costing Model'!O26</f>
        <v>1237572</v>
      </c>
      <c r="E29" s="179">
        <f t="shared" si="3"/>
        <v>1.5001463977540874E-2</v>
      </c>
      <c r="F29" s="180"/>
      <c r="G29" s="181">
        <f t="shared" si="2"/>
        <v>3.9999193259684665E-2</v>
      </c>
      <c r="H29" s="220">
        <f>'Costing Model'!N26</f>
        <v>1189974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21" customHeight="1" x14ac:dyDescent="0.2">
      <c r="A30" s="188"/>
      <c r="B30" s="187"/>
      <c r="C30" s="177">
        <f>'Costing Model'!N27</f>
        <v>1207824</v>
      </c>
      <c r="D30" s="186">
        <f>'Costing Model'!O27</f>
        <v>1256136</v>
      </c>
      <c r="E30" s="179">
        <f t="shared" si="3"/>
        <v>1.5000339374193983E-2</v>
      </c>
      <c r="F30" s="180"/>
      <c r="G30" s="181">
        <f t="shared" si="2"/>
        <v>3.9999205182211978E-2</v>
      </c>
      <c r="H30" s="220">
        <f>'Costing Model'!N27</f>
        <v>1207824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21" customHeight="1" x14ac:dyDescent="0.2">
      <c r="A31" s="188"/>
      <c r="B31" s="187"/>
      <c r="C31" s="177">
        <f>'Costing Model'!N28</f>
        <v>1225941</v>
      </c>
      <c r="D31" s="186">
        <f>'Costing Model'!O28</f>
        <v>1274982</v>
      </c>
      <c r="E31" s="179">
        <f t="shared" si="3"/>
        <v>1.5003152524885932E-2</v>
      </c>
      <c r="F31" s="180"/>
      <c r="G31" s="181">
        <f t="shared" si="2"/>
        <v>4.0002740751798008E-2</v>
      </c>
      <c r="H31" s="220">
        <f>'Costing Model'!N28</f>
        <v>1225941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21" customHeight="1" x14ac:dyDescent="0.2">
      <c r="A32" s="188"/>
      <c r="B32" s="187"/>
      <c r="C32" s="177">
        <f>'Costing Model'!N29</f>
        <v>1244328</v>
      </c>
      <c r="D32" s="186">
        <f>'Costing Model'!O29</f>
        <v>1294101</v>
      </c>
      <c r="E32" s="179">
        <f t="shared" si="3"/>
        <v>1.4995505818905741E-2</v>
      </c>
      <c r="F32" s="180"/>
      <c r="G32" s="181">
        <f t="shared" si="2"/>
        <v>3.9999903562404765E-2</v>
      </c>
      <c r="H32" s="220">
        <f>'Costing Model'!N29</f>
        <v>1244328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21" customHeight="1" x14ac:dyDescent="0.2">
      <c r="A33" s="188"/>
      <c r="B33" s="187"/>
      <c r="C33" s="177">
        <f>'Costing Model'!N30</f>
        <v>1262994</v>
      </c>
      <c r="D33" s="186">
        <f>'Costing Model'!O30</f>
        <v>1313511</v>
      </c>
      <c r="E33" s="179">
        <f t="shared" si="3"/>
        <v>1.4998829303122463E-2</v>
      </c>
      <c r="F33" s="180"/>
      <c r="G33" s="181">
        <f t="shared" si="2"/>
        <v>3.9997814716459461E-2</v>
      </c>
      <c r="H33" s="220">
        <f>'Costing Model'!N30</f>
        <v>1262994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1" customHeight="1" x14ac:dyDescent="0.2">
      <c r="A34" s="188"/>
      <c r="B34" s="187"/>
      <c r="C34" s="177">
        <f>'Costing Model'!N31</f>
        <v>1281939</v>
      </c>
      <c r="D34" s="186">
        <f>'Costing Model'!O31</f>
        <v>1333218</v>
      </c>
      <c r="E34" s="179">
        <f t="shared" si="3"/>
        <v>1.5003300314957446E-2</v>
      </c>
      <c r="F34" s="180"/>
      <c r="G34" s="181">
        <f t="shared" si="2"/>
        <v>4.0001123298378474E-2</v>
      </c>
      <c r="H34" s="220">
        <f>'Costing Model'!N31</f>
        <v>1281939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21" customHeight="1" x14ac:dyDescent="0.2">
      <c r="A35" s="188"/>
      <c r="B35" s="187"/>
      <c r="C35" s="177">
        <f>'Costing Model'!N32</f>
        <v>1301166</v>
      </c>
      <c r="D35" s="186">
        <f>'Costing Model'!O32</f>
        <v>1353213</v>
      </c>
      <c r="E35" s="179">
        <f t="shared" si="3"/>
        <v>1.4997547287840307E-2</v>
      </c>
      <c r="F35" s="180"/>
      <c r="G35" s="181">
        <f t="shared" si="2"/>
        <v>4.0000276674920801E-2</v>
      </c>
      <c r="H35" s="220">
        <f>'Costing Model'!N32</f>
        <v>1301166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21" customHeight="1" x14ac:dyDescent="0.2">
      <c r="A36" s="188"/>
      <c r="B36" s="187"/>
      <c r="C36" s="177">
        <f>'Costing Model'!N33</f>
        <v>1320684</v>
      </c>
      <c r="D36" s="186">
        <f>'Costing Model'!O33</f>
        <v>1373514</v>
      </c>
      <c r="E36" s="179">
        <f t="shared" si="3"/>
        <v>1.5002072844408021E-2</v>
      </c>
      <c r="F36" s="180"/>
      <c r="G36" s="181">
        <f t="shared" si="2"/>
        <v>4.0001998964173113E-2</v>
      </c>
      <c r="H36" s="220">
        <f>'Costing Model'!N33</f>
        <v>1320684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21" customHeight="1" x14ac:dyDescent="0.2">
      <c r="A37" s="189"/>
      <c r="B37" s="190"/>
      <c r="C37" s="250">
        <f>'Costing Model'!N34</f>
        <v>1340496</v>
      </c>
      <c r="D37" s="192">
        <f>'Costing Model'!O34</f>
        <v>1394115</v>
      </c>
      <c r="E37" s="179">
        <f t="shared" si="3"/>
        <v>1.4998755018150511E-2</v>
      </c>
      <c r="F37" s="180"/>
      <c r="G37" s="181">
        <f t="shared" si="2"/>
        <v>3.9999373366276361E-2</v>
      </c>
      <c r="H37" s="220">
        <f>'Costing Model'!N34</f>
        <v>1340496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21" customHeight="1" x14ac:dyDescent="0.2">
      <c r="A38" s="215"/>
      <c r="B38" s="154"/>
      <c r="C38" s="216"/>
      <c r="D38" s="216"/>
      <c r="E38" s="179"/>
      <c r="F38" s="180"/>
      <c r="G38" s="181"/>
      <c r="H38" s="220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21" customHeight="1" x14ac:dyDescent="0.2">
      <c r="A39" s="310"/>
      <c r="B39" s="260"/>
      <c r="C39" s="260"/>
      <c r="D39" s="260"/>
      <c r="E39" s="179"/>
      <c r="F39" s="180"/>
      <c r="G39" s="181"/>
      <c r="H39" s="220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11.25" customHeight="1" x14ac:dyDescent="0.2">
      <c r="A40" s="164"/>
      <c r="B40" s="164"/>
      <c r="C40" s="164"/>
      <c r="D40" s="164"/>
      <c r="E40" s="179"/>
      <c r="F40" s="180"/>
      <c r="G40" s="181"/>
      <c r="H40" s="220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23.25" customHeight="1" x14ac:dyDescent="0.2">
      <c r="A41" s="306" t="s">
        <v>82</v>
      </c>
      <c r="B41" s="307"/>
      <c r="C41" s="168" t="s">
        <v>83</v>
      </c>
      <c r="D41" s="169" t="s">
        <v>84</v>
      </c>
      <c r="E41" s="179"/>
      <c r="F41" s="180"/>
      <c r="G41" s="181"/>
      <c r="H41" s="220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8" customHeight="1" x14ac:dyDescent="0.2">
      <c r="A42" s="308"/>
      <c r="B42" s="309"/>
      <c r="C42" s="171" t="str">
        <f t="shared" ref="C42:D42" si="4">C10</f>
        <v xml:space="preserve"> 31 March 2026</v>
      </c>
      <c r="D42" s="172" t="str">
        <f t="shared" si="4"/>
        <v xml:space="preserve"> 1 April 2026</v>
      </c>
      <c r="E42" s="179"/>
      <c r="F42" s="180"/>
      <c r="G42" s="181"/>
      <c r="H42" s="220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12" customHeight="1" x14ac:dyDescent="0.2">
      <c r="A43" s="215"/>
      <c r="B43" s="154"/>
      <c r="C43" s="216"/>
      <c r="D43" s="216"/>
      <c r="E43" s="179"/>
      <c r="F43" s="180"/>
      <c r="G43" s="181"/>
      <c r="H43" s="220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21" customHeight="1" x14ac:dyDescent="0.2">
      <c r="A44" s="175" t="s">
        <v>86</v>
      </c>
      <c r="B44" s="219"/>
      <c r="C44" s="177">
        <f>'Costing Model'!N37</f>
        <v>1359888</v>
      </c>
      <c r="D44" s="178">
        <f>'Costing Model'!O37</f>
        <v>1414284</v>
      </c>
      <c r="E44" s="179"/>
      <c r="F44" s="180"/>
      <c r="G44" s="181">
        <f t="shared" ref="G44:G52" si="5">(D44-H44)/H44</f>
        <v>4.000035297024461E-2</v>
      </c>
      <c r="H44" s="220">
        <f>'Costing Model'!N37</f>
        <v>1359888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21" customHeight="1" x14ac:dyDescent="0.2">
      <c r="A45" s="211" t="s">
        <v>87</v>
      </c>
      <c r="B45" s="184"/>
      <c r="C45" s="177">
        <f>'Costing Model'!N38</f>
        <v>1380285</v>
      </c>
      <c r="D45" s="186">
        <f>'Costing Model'!O38</f>
        <v>1435497</v>
      </c>
      <c r="E45" s="179">
        <f t="shared" ref="E45:E52" si="6">D45/D44-1</f>
        <v>1.4999109089829155E-2</v>
      </c>
      <c r="F45" s="180"/>
      <c r="G45" s="181">
        <f t="shared" si="5"/>
        <v>4.0000434692835173E-2</v>
      </c>
      <c r="H45" s="220">
        <f>'Costing Model'!N38</f>
        <v>1380285</v>
      </c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21" customHeight="1" x14ac:dyDescent="0.2">
      <c r="A46" s="183" t="s">
        <v>74</v>
      </c>
      <c r="B46" s="184"/>
      <c r="C46" s="177">
        <f>'Costing Model'!N39</f>
        <v>1400991</v>
      </c>
      <c r="D46" s="186">
        <f>'Costing Model'!O39</f>
        <v>1457028</v>
      </c>
      <c r="E46" s="179">
        <f t="shared" si="6"/>
        <v>1.4998986413764737E-2</v>
      </c>
      <c r="F46" s="180"/>
      <c r="G46" s="181">
        <f t="shared" si="5"/>
        <v>3.9998115619586425E-2</v>
      </c>
      <c r="H46" s="220">
        <f>'Costing Model'!N39</f>
        <v>1400991</v>
      </c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21" customHeight="1" x14ac:dyDescent="0.2">
      <c r="A47" s="183"/>
      <c r="B47" s="184"/>
      <c r="C47" s="177">
        <f>'Costing Model'!N40</f>
        <v>1422006</v>
      </c>
      <c r="D47" s="186">
        <f>'Costing Model'!O40</f>
        <v>1478886</v>
      </c>
      <c r="E47" s="179">
        <f t="shared" si="6"/>
        <v>1.5001770727810282E-2</v>
      </c>
      <c r="F47" s="180"/>
      <c r="G47" s="181">
        <f t="shared" si="5"/>
        <v>3.9999831224340823E-2</v>
      </c>
      <c r="H47" s="220">
        <f>'Costing Model'!N40</f>
        <v>1422006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21" customHeight="1" x14ac:dyDescent="0.2">
      <c r="A48" s="188"/>
      <c r="B48" s="187"/>
      <c r="C48" s="177">
        <f>'Costing Model'!N41</f>
        <v>1443336</v>
      </c>
      <c r="D48" s="186">
        <f>'Costing Model'!O41</f>
        <v>1501068</v>
      </c>
      <c r="E48" s="179">
        <f t="shared" si="6"/>
        <v>1.4999127721812222E-2</v>
      </c>
      <c r="F48" s="180"/>
      <c r="G48" s="181">
        <f t="shared" si="5"/>
        <v>3.9999002311312128E-2</v>
      </c>
      <c r="H48" s="220">
        <f>'Costing Model'!N41</f>
        <v>1443336</v>
      </c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1" customHeight="1" x14ac:dyDescent="0.2">
      <c r="A49" s="188"/>
      <c r="B49" s="187"/>
      <c r="C49" s="177">
        <f>'Costing Model'!N42</f>
        <v>1464984</v>
      </c>
      <c r="D49" s="186">
        <f>'Costing Model'!O42</f>
        <v>1523583</v>
      </c>
      <c r="E49" s="179">
        <f t="shared" si="6"/>
        <v>1.499932048381547E-2</v>
      </c>
      <c r="F49" s="180"/>
      <c r="G49" s="181">
        <f t="shared" si="5"/>
        <v>3.9999754263527795E-2</v>
      </c>
      <c r="H49" s="220">
        <f>'Costing Model'!N42</f>
        <v>1464984</v>
      </c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21" customHeight="1" x14ac:dyDescent="0.2">
      <c r="A50" s="188"/>
      <c r="B50" s="187"/>
      <c r="C50" s="177">
        <f>'Costing Model'!N43</f>
        <v>1486959</v>
      </c>
      <c r="D50" s="186">
        <f>'Costing Model'!O43</f>
        <v>1546440</v>
      </c>
      <c r="E50" s="179">
        <f t="shared" si="6"/>
        <v>1.500213641134085E-2</v>
      </c>
      <c r="F50" s="180"/>
      <c r="G50" s="181">
        <f t="shared" si="5"/>
        <v>4.0001775435637432E-2</v>
      </c>
      <c r="H50" s="220">
        <f>'Costing Model'!N43</f>
        <v>1486959</v>
      </c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21" customHeight="1" x14ac:dyDescent="0.2">
      <c r="A51" s="188"/>
      <c r="B51" s="187"/>
      <c r="C51" s="177">
        <f>'Costing Model'!N44</f>
        <v>1509264</v>
      </c>
      <c r="D51" s="186">
        <f>'Costing Model'!O44</f>
        <v>1569633</v>
      </c>
      <c r="E51" s="179">
        <f t="shared" si="6"/>
        <v>1.4997672072631252E-2</v>
      </c>
      <c r="F51" s="180"/>
      <c r="G51" s="181">
        <f t="shared" si="5"/>
        <v>3.9998966383614797E-2</v>
      </c>
      <c r="H51" s="220">
        <f>'Costing Model'!N44</f>
        <v>1509264</v>
      </c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1" customHeight="1" x14ac:dyDescent="0.2">
      <c r="A52" s="189"/>
      <c r="B52" s="190"/>
      <c r="C52" s="250">
        <f>'Costing Model'!N45</f>
        <v>1531902</v>
      </c>
      <c r="D52" s="192">
        <f>'Costing Model'!O45</f>
        <v>1593177</v>
      </c>
      <c r="E52" s="179">
        <f t="shared" si="6"/>
        <v>1.499968463965784E-2</v>
      </c>
      <c r="F52" s="180"/>
      <c r="G52" s="181">
        <f t="shared" si="5"/>
        <v>3.9999294994066202E-2</v>
      </c>
      <c r="H52" s="220">
        <f>'Costing Model'!N45</f>
        <v>1531902</v>
      </c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1" customHeight="1" x14ac:dyDescent="0.2">
      <c r="A53" s="215"/>
      <c r="B53" s="154"/>
      <c r="C53" s="216"/>
      <c r="D53" s="216"/>
      <c r="E53" s="179"/>
      <c r="F53" s="180"/>
      <c r="G53" s="181"/>
      <c r="H53" s="220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21" customHeight="1" x14ac:dyDescent="0.2">
      <c r="A54" s="175" t="s">
        <v>89</v>
      </c>
      <c r="B54" s="217"/>
      <c r="C54" s="177">
        <f>'Costing Model'!N52</f>
        <v>1764483</v>
      </c>
      <c r="D54" s="178">
        <f>'Costing Model'!O52</f>
        <v>1835061</v>
      </c>
      <c r="E54" s="179"/>
      <c r="F54" s="180"/>
      <c r="G54" s="181">
        <f t="shared" ref="G54:G62" si="7">(D54-H54)/H54</f>
        <v>3.9999251905515669E-2</v>
      </c>
      <c r="H54" s="220">
        <f>'Costing Model'!N52</f>
        <v>1764483</v>
      </c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1" customHeight="1" x14ac:dyDescent="0.2">
      <c r="A55" s="183" t="s">
        <v>75</v>
      </c>
      <c r="B55" s="187"/>
      <c r="C55" s="177">
        <f>'Costing Model'!N53</f>
        <v>1790952</v>
      </c>
      <c r="D55" s="186">
        <f>'Costing Model'!O53</f>
        <v>1862589</v>
      </c>
      <c r="E55" s="179">
        <f t="shared" ref="E55:E62" si="8">D55/D54-1</f>
        <v>1.5001136202011711E-2</v>
      </c>
      <c r="F55" s="180"/>
      <c r="G55" s="181">
        <f t="shared" si="7"/>
        <v>3.9999396968762979E-2</v>
      </c>
      <c r="H55" s="220">
        <f>'Costing Model'!N53</f>
        <v>1790952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21" customHeight="1" x14ac:dyDescent="0.2">
      <c r="A56" s="183" t="s">
        <v>50</v>
      </c>
      <c r="B56" s="187"/>
      <c r="C56" s="177">
        <f>'Costing Model'!N54</f>
        <v>1817814</v>
      </c>
      <c r="D56" s="186">
        <f>'Costing Model'!O54</f>
        <v>1890528</v>
      </c>
      <c r="E56" s="179">
        <f t="shared" si="8"/>
        <v>1.5000088586370808E-2</v>
      </c>
      <c r="F56" s="180"/>
      <c r="G56" s="181">
        <f t="shared" si="7"/>
        <v>4.0000792160254019E-2</v>
      </c>
      <c r="H56" s="220">
        <f>'Costing Model'!N54</f>
        <v>1817814</v>
      </c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21" customHeight="1" x14ac:dyDescent="0.2">
      <c r="A57" s="188"/>
      <c r="B57" s="187"/>
      <c r="C57" s="177">
        <f>'Costing Model'!N55</f>
        <v>1845081</v>
      </c>
      <c r="D57" s="186">
        <f>'Costing Model'!O55</f>
        <v>1918884</v>
      </c>
      <c r="E57" s="179">
        <f t="shared" si="8"/>
        <v>1.4998984410704352E-2</v>
      </c>
      <c r="F57" s="180"/>
      <c r="G57" s="181">
        <f t="shared" si="7"/>
        <v>3.999986992440982E-2</v>
      </c>
      <c r="H57" s="220">
        <f>'Costing Model'!N55</f>
        <v>1845081</v>
      </c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21" customHeight="1" x14ac:dyDescent="0.2">
      <c r="A58" s="188"/>
      <c r="B58" s="187"/>
      <c r="C58" s="177">
        <f>'Costing Model'!N56</f>
        <v>1872759</v>
      </c>
      <c r="D58" s="186">
        <f>'Costing Model'!O56</f>
        <v>1947669</v>
      </c>
      <c r="E58" s="179">
        <f t="shared" si="8"/>
        <v>1.5000906777064227E-2</v>
      </c>
      <c r="F58" s="180"/>
      <c r="G58" s="181">
        <f t="shared" si="7"/>
        <v>3.9999807770246996E-2</v>
      </c>
      <c r="H58" s="220">
        <f>'Costing Model'!N56</f>
        <v>1872759</v>
      </c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21" customHeight="1" x14ac:dyDescent="0.2">
      <c r="A59" s="188"/>
      <c r="B59" s="187"/>
      <c r="C59" s="177">
        <f>'Costing Model'!N57</f>
        <v>1900848</v>
      </c>
      <c r="D59" s="186">
        <f>'Costing Model'!O57</f>
        <v>1976883</v>
      </c>
      <c r="E59" s="179">
        <f t="shared" si="8"/>
        <v>1.499946859553658E-2</v>
      </c>
      <c r="F59" s="180"/>
      <c r="G59" s="181">
        <f t="shared" si="7"/>
        <v>4.0000568167470517E-2</v>
      </c>
      <c r="H59" s="220">
        <f>'Costing Model'!N57</f>
        <v>1900848</v>
      </c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21" customHeight="1" x14ac:dyDescent="0.2">
      <c r="A60" s="188"/>
      <c r="B60" s="187"/>
      <c r="C60" s="177">
        <f>'Costing Model'!N58</f>
        <v>1929363</v>
      </c>
      <c r="D60" s="186">
        <f>'Costing Model'!O58</f>
        <v>2006538</v>
      </c>
      <c r="E60" s="179">
        <f t="shared" si="8"/>
        <v>1.5000887761187798E-2</v>
      </c>
      <c r="F60" s="180"/>
      <c r="G60" s="181">
        <f t="shared" si="7"/>
        <v>4.0000248786775737E-2</v>
      </c>
      <c r="H60" s="220">
        <f>'Costing Model'!N58</f>
        <v>1929363</v>
      </c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21" customHeight="1" x14ac:dyDescent="0.2">
      <c r="A61" s="188"/>
      <c r="B61" s="187"/>
      <c r="C61" s="177">
        <f>'Costing Model'!N59</f>
        <v>1958301</v>
      </c>
      <c r="D61" s="186">
        <f>'Costing Model'!O59</f>
        <v>2036634</v>
      </c>
      <c r="E61" s="179">
        <f t="shared" si="8"/>
        <v>1.4998968372390564E-2</v>
      </c>
      <c r="F61" s="180"/>
      <c r="G61" s="181">
        <f t="shared" si="7"/>
        <v>4.0000490220859816E-2</v>
      </c>
      <c r="H61" s="220">
        <f>'Costing Model'!N59</f>
        <v>1958301</v>
      </c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21" customHeight="1" x14ac:dyDescent="0.2">
      <c r="A62" s="189"/>
      <c r="B62" s="190"/>
      <c r="C62" s="250">
        <f>'Costing Model'!N60</f>
        <v>1987674</v>
      </c>
      <c r="D62" s="192">
        <f>'Costing Model'!O60</f>
        <v>2067180</v>
      </c>
      <c r="E62" s="179">
        <f t="shared" si="8"/>
        <v>1.4998276568102042E-2</v>
      </c>
      <c r="F62" s="180"/>
      <c r="G62" s="181">
        <f t="shared" si="7"/>
        <v>3.999951702341531E-2</v>
      </c>
      <c r="H62" s="220">
        <f>'Costing Model'!N60</f>
        <v>1987674</v>
      </c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1:26" ht="12" customHeight="1" x14ac:dyDescent="0.2">
      <c r="A63" s="218"/>
      <c r="E63" s="10"/>
      <c r="H63" s="39"/>
    </row>
    <row r="64" spans="1:26" ht="12" customHeight="1" x14ac:dyDescent="0.2">
      <c r="A64" s="218"/>
      <c r="E64" s="10"/>
      <c r="H64" s="39"/>
    </row>
    <row r="65" spans="1:8" ht="12" customHeight="1" x14ac:dyDescent="0.2">
      <c r="A65" s="218"/>
      <c r="E65" s="10"/>
      <c r="H65" s="39"/>
    </row>
    <row r="66" spans="1:8" ht="12" customHeight="1" x14ac:dyDescent="0.2">
      <c r="A66" s="218"/>
      <c r="E66" s="10"/>
      <c r="H66" s="39"/>
    </row>
    <row r="67" spans="1:8" ht="12" customHeight="1" x14ac:dyDescent="0.2">
      <c r="A67" s="218"/>
      <c r="E67" s="10"/>
      <c r="H67" s="39"/>
    </row>
    <row r="68" spans="1:8" ht="12" customHeight="1" x14ac:dyDescent="0.2">
      <c r="A68" s="218"/>
      <c r="E68" s="10"/>
      <c r="H68" s="39"/>
    </row>
    <row r="69" spans="1:8" ht="12" customHeight="1" x14ac:dyDescent="0.2">
      <c r="A69" s="218"/>
      <c r="E69" s="10"/>
      <c r="H69" s="39"/>
    </row>
    <row r="70" spans="1:8" ht="12" customHeight="1" x14ac:dyDescent="0.2">
      <c r="A70" s="218"/>
      <c r="E70" s="10"/>
      <c r="H70" s="39"/>
    </row>
    <row r="71" spans="1:8" ht="12" customHeight="1" x14ac:dyDescent="0.2">
      <c r="A71" s="218"/>
      <c r="E71" s="10"/>
      <c r="H71" s="39"/>
    </row>
    <row r="72" spans="1:8" ht="12" customHeight="1" x14ac:dyDescent="0.2">
      <c r="A72" s="218"/>
      <c r="E72" s="10"/>
      <c r="H72" s="39"/>
    </row>
    <row r="73" spans="1:8" ht="12" customHeight="1" x14ac:dyDescent="0.2">
      <c r="A73" s="218"/>
      <c r="E73" s="10"/>
      <c r="H73" s="39"/>
    </row>
    <row r="74" spans="1:8" ht="12" customHeight="1" x14ac:dyDescent="0.2">
      <c r="A74" s="218"/>
      <c r="E74" s="10"/>
      <c r="H74" s="39"/>
    </row>
    <row r="75" spans="1:8" ht="12" customHeight="1" x14ac:dyDescent="0.2">
      <c r="A75" s="218"/>
      <c r="E75" s="10"/>
      <c r="H75" s="39"/>
    </row>
    <row r="76" spans="1:8" ht="12" customHeight="1" x14ac:dyDescent="0.2">
      <c r="A76" s="218"/>
      <c r="E76" s="10"/>
      <c r="H76" s="39"/>
    </row>
    <row r="77" spans="1:8" ht="12" customHeight="1" x14ac:dyDescent="0.2">
      <c r="A77" s="218"/>
      <c r="E77" s="10"/>
      <c r="H77" s="39"/>
    </row>
    <row r="78" spans="1:8" ht="12" customHeight="1" x14ac:dyDescent="0.2">
      <c r="A78" s="218"/>
      <c r="E78" s="10"/>
      <c r="H78" s="39"/>
    </row>
    <row r="79" spans="1:8" ht="12" customHeight="1" x14ac:dyDescent="0.2">
      <c r="A79" s="218"/>
      <c r="E79" s="10"/>
      <c r="H79" s="39"/>
    </row>
    <row r="80" spans="1:8" ht="12" customHeight="1" x14ac:dyDescent="0.2">
      <c r="A80" s="218"/>
      <c r="E80" s="10"/>
      <c r="H80" s="39"/>
    </row>
    <row r="81" spans="1:8" ht="12" customHeight="1" x14ac:dyDescent="0.2">
      <c r="A81" s="218"/>
      <c r="E81" s="10"/>
      <c r="H81" s="39"/>
    </row>
    <row r="82" spans="1:8" ht="12" customHeight="1" x14ac:dyDescent="0.2">
      <c r="A82" s="218"/>
      <c r="E82" s="10"/>
      <c r="H82" s="39"/>
    </row>
    <row r="83" spans="1:8" ht="12" customHeight="1" x14ac:dyDescent="0.2">
      <c r="A83" s="218"/>
      <c r="E83" s="10"/>
      <c r="H83" s="39"/>
    </row>
    <row r="84" spans="1:8" ht="12" customHeight="1" x14ac:dyDescent="0.2">
      <c r="A84" s="218"/>
      <c r="E84" s="10"/>
      <c r="H84" s="39"/>
    </row>
    <row r="85" spans="1:8" ht="12" customHeight="1" x14ac:dyDescent="0.2">
      <c r="E85" s="10"/>
      <c r="H85" s="39"/>
    </row>
    <row r="86" spans="1:8" ht="12" customHeight="1" x14ac:dyDescent="0.2">
      <c r="E86" s="10"/>
      <c r="H86" s="39"/>
    </row>
    <row r="87" spans="1:8" ht="12" customHeight="1" x14ac:dyDescent="0.2">
      <c r="E87" s="10"/>
      <c r="H87" s="39"/>
    </row>
    <row r="88" spans="1:8" ht="12" customHeight="1" x14ac:dyDescent="0.2">
      <c r="E88" s="10"/>
      <c r="H88" s="39"/>
    </row>
    <row r="89" spans="1:8" ht="12" customHeight="1" x14ac:dyDescent="0.2">
      <c r="E89" s="10"/>
      <c r="H89" s="39"/>
    </row>
    <row r="90" spans="1:8" ht="12" customHeight="1" x14ac:dyDescent="0.2">
      <c r="E90" s="10"/>
      <c r="H90" s="39"/>
    </row>
    <row r="91" spans="1:8" ht="12" customHeight="1" x14ac:dyDescent="0.2">
      <c r="E91" s="10"/>
      <c r="H91" s="39"/>
    </row>
    <row r="92" spans="1:8" ht="12" customHeight="1" x14ac:dyDescent="0.2">
      <c r="E92" s="10"/>
      <c r="H92" s="39"/>
    </row>
    <row r="93" spans="1:8" ht="12" customHeight="1" x14ac:dyDescent="0.2">
      <c r="E93" s="10"/>
      <c r="H93" s="39"/>
    </row>
    <row r="94" spans="1:8" ht="12" customHeight="1" x14ac:dyDescent="0.2">
      <c r="E94" s="10"/>
      <c r="H94" s="39"/>
    </row>
    <row r="95" spans="1:8" ht="12" customHeight="1" x14ac:dyDescent="0.2">
      <c r="E95" s="10"/>
      <c r="H95" s="39"/>
    </row>
    <row r="96" spans="1:8" ht="12" customHeight="1" x14ac:dyDescent="0.2">
      <c r="E96" s="10"/>
      <c r="H96" s="39"/>
    </row>
    <row r="97" spans="5:8" ht="12" customHeight="1" x14ac:dyDescent="0.2">
      <c r="E97" s="10"/>
      <c r="H97" s="39"/>
    </row>
    <row r="98" spans="5:8" ht="12" customHeight="1" x14ac:dyDescent="0.2">
      <c r="E98" s="10"/>
      <c r="H98" s="39"/>
    </row>
    <row r="99" spans="5:8" ht="12" customHeight="1" x14ac:dyDescent="0.2">
      <c r="E99" s="10"/>
      <c r="H99" s="39"/>
    </row>
    <row r="100" spans="5:8" ht="12" customHeight="1" x14ac:dyDescent="0.2">
      <c r="E100" s="10"/>
      <c r="H100" s="39"/>
    </row>
    <row r="101" spans="5:8" ht="12" customHeight="1" x14ac:dyDescent="0.2">
      <c r="E101" s="10"/>
      <c r="H101" s="39"/>
    </row>
    <row r="102" spans="5:8" ht="12" customHeight="1" x14ac:dyDescent="0.2">
      <c r="E102" s="10"/>
      <c r="H102" s="39"/>
    </row>
    <row r="103" spans="5:8" ht="12" customHeight="1" x14ac:dyDescent="0.2">
      <c r="E103" s="10"/>
      <c r="H103" s="39"/>
    </row>
    <row r="104" spans="5:8" ht="12" customHeight="1" x14ac:dyDescent="0.2">
      <c r="E104" s="10"/>
      <c r="H104" s="39"/>
    </row>
    <row r="105" spans="5:8" ht="12" customHeight="1" x14ac:dyDescent="0.2">
      <c r="E105" s="10"/>
      <c r="H105" s="39"/>
    </row>
    <row r="106" spans="5:8" ht="12" customHeight="1" x14ac:dyDescent="0.2">
      <c r="E106" s="10"/>
      <c r="H106" s="39"/>
    </row>
    <row r="107" spans="5:8" ht="12" customHeight="1" x14ac:dyDescent="0.2">
      <c r="E107" s="10"/>
      <c r="H107" s="39"/>
    </row>
    <row r="108" spans="5:8" ht="12" customHeight="1" x14ac:dyDescent="0.2">
      <c r="E108" s="10"/>
      <c r="H108" s="39"/>
    </row>
    <row r="109" spans="5:8" ht="12" customHeight="1" x14ac:dyDescent="0.2">
      <c r="E109" s="10"/>
      <c r="H109" s="39"/>
    </row>
    <row r="110" spans="5:8" ht="12" customHeight="1" x14ac:dyDescent="0.2">
      <c r="E110" s="10"/>
      <c r="H110" s="39"/>
    </row>
    <row r="111" spans="5:8" ht="12" customHeight="1" x14ac:dyDescent="0.2">
      <c r="E111" s="10"/>
      <c r="H111" s="39"/>
    </row>
    <row r="112" spans="5:8" ht="12" customHeight="1" x14ac:dyDescent="0.2">
      <c r="E112" s="10"/>
      <c r="H112" s="39"/>
    </row>
    <row r="113" spans="5:8" ht="12" customHeight="1" x14ac:dyDescent="0.2">
      <c r="E113" s="10"/>
      <c r="H113" s="39"/>
    </row>
    <row r="114" spans="5:8" ht="12" customHeight="1" x14ac:dyDescent="0.2">
      <c r="E114" s="10"/>
      <c r="H114" s="39"/>
    </row>
    <row r="115" spans="5:8" ht="12" customHeight="1" x14ac:dyDescent="0.2">
      <c r="E115" s="10"/>
      <c r="H115" s="39"/>
    </row>
    <row r="116" spans="5:8" ht="12" customHeight="1" x14ac:dyDescent="0.2">
      <c r="E116" s="10"/>
      <c r="H116" s="39"/>
    </row>
    <row r="117" spans="5:8" ht="12" customHeight="1" x14ac:dyDescent="0.2">
      <c r="E117" s="10"/>
      <c r="H117" s="39"/>
    </row>
    <row r="118" spans="5:8" ht="12" customHeight="1" x14ac:dyDescent="0.2">
      <c r="E118" s="10"/>
      <c r="H118" s="39"/>
    </row>
    <row r="119" spans="5:8" ht="12" customHeight="1" x14ac:dyDescent="0.2">
      <c r="E119" s="10"/>
      <c r="H119" s="39"/>
    </row>
    <row r="120" spans="5:8" ht="12" customHeight="1" x14ac:dyDescent="0.2">
      <c r="E120" s="10"/>
      <c r="H120" s="39"/>
    </row>
    <row r="121" spans="5:8" ht="12" customHeight="1" x14ac:dyDescent="0.2">
      <c r="E121" s="10"/>
      <c r="H121" s="39"/>
    </row>
    <row r="122" spans="5:8" ht="12" customHeight="1" x14ac:dyDescent="0.2">
      <c r="E122" s="10"/>
      <c r="H122" s="39"/>
    </row>
    <row r="123" spans="5:8" ht="12" customHeight="1" x14ac:dyDescent="0.2">
      <c r="E123" s="10"/>
      <c r="H123" s="39"/>
    </row>
    <row r="124" spans="5:8" ht="12" customHeight="1" x14ac:dyDescent="0.2">
      <c r="E124" s="10"/>
      <c r="H124" s="39"/>
    </row>
    <row r="125" spans="5:8" ht="12" customHeight="1" x14ac:dyDescent="0.2">
      <c r="E125" s="10"/>
      <c r="H125" s="39"/>
    </row>
    <row r="126" spans="5:8" ht="12" customHeight="1" x14ac:dyDescent="0.2">
      <c r="E126" s="10"/>
      <c r="H126" s="39"/>
    </row>
    <row r="127" spans="5:8" ht="12" customHeight="1" x14ac:dyDescent="0.2">
      <c r="E127" s="10"/>
      <c r="H127" s="39"/>
    </row>
    <row r="128" spans="5:8" ht="12" customHeight="1" x14ac:dyDescent="0.2">
      <c r="E128" s="10"/>
      <c r="H128" s="39"/>
    </row>
    <row r="129" spans="5:8" ht="12" customHeight="1" x14ac:dyDescent="0.2">
      <c r="E129" s="10"/>
      <c r="H129" s="39"/>
    </row>
    <row r="130" spans="5:8" ht="12" customHeight="1" x14ac:dyDescent="0.2">
      <c r="E130" s="10"/>
      <c r="H130" s="39"/>
    </row>
    <row r="131" spans="5:8" ht="12" customHeight="1" x14ac:dyDescent="0.2">
      <c r="E131" s="10"/>
      <c r="H131" s="39"/>
    </row>
    <row r="132" spans="5:8" ht="12" customHeight="1" x14ac:dyDescent="0.2">
      <c r="E132" s="10"/>
      <c r="H132" s="39"/>
    </row>
    <row r="133" spans="5:8" ht="12" customHeight="1" x14ac:dyDescent="0.2">
      <c r="E133" s="10"/>
      <c r="H133" s="39"/>
    </row>
    <row r="134" spans="5:8" ht="12" customHeight="1" x14ac:dyDescent="0.2">
      <c r="E134" s="10"/>
      <c r="H134" s="39"/>
    </row>
    <row r="135" spans="5:8" ht="12" customHeight="1" x14ac:dyDescent="0.2">
      <c r="E135" s="10"/>
      <c r="H135" s="39"/>
    </row>
    <row r="136" spans="5:8" ht="12" customHeight="1" x14ac:dyDescent="0.2">
      <c r="E136" s="10"/>
      <c r="H136" s="39"/>
    </row>
    <row r="137" spans="5:8" ht="12" customHeight="1" x14ac:dyDescent="0.2">
      <c r="E137" s="10"/>
      <c r="H137" s="39"/>
    </row>
    <row r="138" spans="5:8" ht="12" customHeight="1" x14ac:dyDescent="0.2">
      <c r="E138" s="10"/>
      <c r="H138" s="39"/>
    </row>
    <row r="139" spans="5:8" ht="12" customHeight="1" x14ac:dyDescent="0.2">
      <c r="E139" s="10"/>
      <c r="H139" s="39"/>
    </row>
    <row r="140" spans="5:8" ht="12" customHeight="1" x14ac:dyDescent="0.2">
      <c r="E140" s="10"/>
      <c r="H140" s="39"/>
    </row>
    <row r="141" spans="5:8" ht="12" customHeight="1" x14ac:dyDescent="0.2">
      <c r="E141" s="10"/>
      <c r="H141" s="39"/>
    </row>
    <row r="142" spans="5:8" ht="12" customHeight="1" x14ac:dyDescent="0.2">
      <c r="E142" s="10"/>
      <c r="H142" s="39"/>
    </row>
    <row r="143" spans="5:8" ht="12" customHeight="1" x14ac:dyDescent="0.2">
      <c r="E143" s="10"/>
      <c r="H143" s="39"/>
    </row>
    <row r="144" spans="5:8" ht="12" customHeight="1" x14ac:dyDescent="0.2">
      <c r="E144" s="10"/>
      <c r="H144" s="39"/>
    </row>
    <row r="145" spans="5:8" ht="12" customHeight="1" x14ac:dyDescent="0.2">
      <c r="E145" s="10"/>
      <c r="H145" s="39"/>
    </row>
    <row r="146" spans="5:8" ht="12" customHeight="1" x14ac:dyDescent="0.2">
      <c r="E146" s="10"/>
      <c r="H146" s="39"/>
    </row>
    <row r="147" spans="5:8" ht="12" customHeight="1" x14ac:dyDescent="0.2">
      <c r="E147" s="10"/>
      <c r="H147" s="39"/>
    </row>
    <row r="148" spans="5:8" ht="12" customHeight="1" x14ac:dyDescent="0.2">
      <c r="E148" s="10"/>
      <c r="H148" s="39"/>
    </row>
    <row r="149" spans="5:8" ht="12" customHeight="1" x14ac:dyDescent="0.2">
      <c r="E149" s="10"/>
      <c r="H149" s="39"/>
    </row>
    <row r="150" spans="5:8" ht="12" customHeight="1" x14ac:dyDescent="0.2">
      <c r="E150" s="10"/>
      <c r="H150" s="39"/>
    </row>
    <row r="151" spans="5:8" ht="12" customHeight="1" x14ac:dyDescent="0.2">
      <c r="E151" s="10"/>
      <c r="H151" s="39"/>
    </row>
    <row r="152" spans="5:8" ht="12" customHeight="1" x14ac:dyDescent="0.2">
      <c r="E152" s="10"/>
      <c r="H152" s="39"/>
    </row>
    <row r="153" spans="5:8" ht="12" customHeight="1" x14ac:dyDescent="0.2">
      <c r="E153" s="10"/>
      <c r="H153" s="39"/>
    </row>
    <row r="154" spans="5:8" ht="12" customHeight="1" x14ac:dyDescent="0.2">
      <c r="E154" s="10"/>
      <c r="H154" s="39"/>
    </row>
    <row r="155" spans="5:8" ht="12" customHeight="1" x14ac:dyDescent="0.2">
      <c r="E155" s="10"/>
      <c r="H155" s="39"/>
    </row>
    <row r="156" spans="5:8" ht="12" customHeight="1" x14ac:dyDescent="0.2">
      <c r="E156" s="10"/>
      <c r="H156" s="39"/>
    </row>
    <row r="157" spans="5:8" ht="12" customHeight="1" x14ac:dyDescent="0.2">
      <c r="E157" s="10"/>
      <c r="H157" s="39"/>
    </row>
    <row r="158" spans="5:8" ht="12" customHeight="1" x14ac:dyDescent="0.2">
      <c r="E158" s="10"/>
      <c r="H158" s="39"/>
    </row>
    <row r="159" spans="5:8" ht="12" customHeight="1" x14ac:dyDescent="0.2">
      <c r="E159" s="10"/>
      <c r="H159" s="39"/>
    </row>
    <row r="160" spans="5:8" ht="12" customHeight="1" x14ac:dyDescent="0.2">
      <c r="E160" s="10"/>
      <c r="H160" s="39"/>
    </row>
    <row r="161" spans="5:8" ht="12" customHeight="1" x14ac:dyDescent="0.2">
      <c r="E161" s="10"/>
      <c r="H161" s="39"/>
    </row>
    <row r="162" spans="5:8" ht="12" customHeight="1" x14ac:dyDescent="0.2">
      <c r="E162" s="10"/>
      <c r="H162" s="39"/>
    </row>
    <row r="163" spans="5:8" ht="12" customHeight="1" x14ac:dyDescent="0.2">
      <c r="E163" s="10"/>
      <c r="H163" s="39"/>
    </row>
    <row r="164" spans="5:8" ht="12" customHeight="1" x14ac:dyDescent="0.2">
      <c r="E164" s="10"/>
      <c r="H164" s="39"/>
    </row>
    <row r="165" spans="5:8" ht="12" customHeight="1" x14ac:dyDescent="0.2">
      <c r="E165" s="10"/>
      <c r="H165" s="39"/>
    </row>
    <row r="166" spans="5:8" ht="12" customHeight="1" x14ac:dyDescent="0.2">
      <c r="E166" s="10"/>
      <c r="H166" s="39"/>
    </row>
    <row r="167" spans="5:8" ht="12" customHeight="1" x14ac:dyDescent="0.2">
      <c r="E167" s="10"/>
      <c r="H167" s="39"/>
    </row>
    <row r="168" spans="5:8" ht="12" customHeight="1" x14ac:dyDescent="0.2">
      <c r="E168" s="10"/>
      <c r="H168" s="39"/>
    </row>
    <row r="169" spans="5:8" ht="12" customHeight="1" x14ac:dyDescent="0.2">
      <c r="E169" s="10"/>
      <c r="H169" s="39"/>
    </row>
    <row r="170" spans="5:8" ht="12" customHeight="1" x14ac:dyDescent="0.2">
      <c r="E170" s="10"/>
      <c r="H170" s="39"/>
    </row>
    <row r="171" spans="5:8" ht="12" customHeight="1" x14ac:dyDescent="0.2">
      <c r="E171" s="10"/>
      <c r="H171" s="39"/>
    </row>
    <row r="172" spans="5:8" ht="12" customHeight="1" x14ac:dyDescent="0.2">
      <c r="E172" s="10"/>
      <c r="H172" s="39"/>
    </row>
    <row r="173" spans="5:8" ht="12" customHeight="1" x14ac:dyDescent="0.2">
      <c r="E173" s="10"/>
      <c r="H173" s="39"/>
    </row>
    <row r="174" spans="5:8" ht="12" customHeight="1" x14ac:dyDescent="0.2">
      <c r="E174" s="10"/>
      <c r="H174" s="39"/>
    </row>
    <row r="175" spans="5:8" ht="12" customHeight="1" x14ac:dyDescent="0.2">
      <c r="E175" s="10"/>
      <c r="H175" s="39"/>
    </row>
    <row r="176" spans="5:8" ht="12" customHeight="1" x14ac:dyDescent="0.2">
      <c r="E176" s="10"/>
      <c r="H176" s="39"/>
    </row>
    <row r="177" spans="5:8" ht="12" customHeight="1" x14ac:dyDescent="0.2">
      <c r="E177" s="10"/>
      <c r="H177" s="39"/>
    </row>
    <row r="178" spans="5:8" ht="12" customHeight="1" x14ac:dyDescent="0.2">
      <c r="E178" s="10"/>
      <c r="H178" s="39"/>
    </row>
    <row r="179" spans="5:8" ht="12" customHeight="1" x14ac:dyDescent="0.2">
      <c r="E179" s="10"/>
      <c r="H179" s="39"/>
    </row>
    <row r="180" spans="5:8" ht="12" customHeight="1" x14ac:dyDescent="0.2">
      <c r="E180" s="10"/>
      <c r="H180" s="39"/>
    </row>
    <row r="181" spans="5:8" ht="12" customHeight="1" x14ac:dyDescent="0.2">
      <c r="E181" s="10"/>
      <c r="H181" s="39"/>
    </row>
    <row r="182" spans="5:8" ht="12" customHeight="1" x14ac:dyDescent="0.2">
      <c r="E182" s="10"/>
      <c r="H182" s="39"/>
    </row>
    <row r="183" spans="5:8" ht="12" customHeight="1" x14ac:dyDescent="0.2">
      <c r="E183" s="10"/>
      <c r="H183" s="39"/>
    </row>
    <row r="184" spans="5:8" ht="12" customHeight="1" x14ac:dyDescent="0.2">
      <c r="E184" s="10"/>
      <c r="H184" s="39"/>
    </row>
    <row r="185" spans="5:8" ht="12" customHeight="1" x14ac:dyDescent="0.2">
      <c r="E185" s="10"/>
      <c r="H185" s="39"/>
    </row>
    <row r="186" spans="5:8" ht="12" customHeight="1" x14ac:dyDescent="0.2">
      <c r="E186" s="10"/>
      <c r="H186" s="39"/>
    </row>
    <row r="187" spans="5:8" ht="12" customHeight="1" x14ac:dyDescent="0.2">
      <c r="E187" s="10"/>
      <c r="H187" s="39"/>
    </row>
    <row r="188" spans="5:8" ht="12" customHeight="1" x14ac:dyDescent="0.2">
      <c r="E188" s="10"/>
      <c r="H188" s="39"/>
    </row>
    <row r="189" spans="5:8" ht="12" customHeight="1" x14ac:dyDescent="0.2">
      <c r="E189" s="10"/>
      <c r="H189" s="39"/>
    </row>
    <row r="190" spans="5:8" ht="12" customHeight="1" x14ac:dyDescent="0.2">
      <c r="E190" s="10"/>
      <c r="H190" s="39"/>
    </row>
    <row r="191" spans="5:8" ht="12" customHeight="1" x14ac:dyDescent="0.2">
      <c r="E191" s="10"/>
      <c r="H191" s="39"/>
    </row>
    <row r="192" spans="5:8" ht="12" customHeight="1" x14ac:dyDescent="0.2">
      <c r="E192" s="10"/>
      <c r="H192" s="39"/>
    </row>
    <row r="193" spans="5:8" ht="12" customHeight="1" x14ac:dyDescent="0.2">
      <c r="E193" s="10"/>
      <c r="H193" s="39"/>
    </row>
    <row r="194" spans="5:8" ht="12" customHeight="1" x14ac:dyDescent="0.2">
      <c r="E194" s="10"/>
      <c r="H194" s="39"/>
    </row>
    <row r="195" spans="5:8" ht="12" customHeight="1" x14ac:dyDescent="0.2">
      <c r="E195" s="10"/>
      <c r="H195" s="39"/>
    </row>
    <row r="196" spans="5:8" ht="12" customHeight="1" x14ac:dyDescent="0.2">
      <c r="E196" s="10"/>
      <c r="H196" s="39"/>
    </row>
    <row r="197" spans="5:8" ht="12" customHeight="1" x14ac:dyDescent="0.2">
      <c r="E197" s="10"/>
      <c r="H197" s="39"/>
    </row>
    <row r="198" spans="5:8" ht="12" customHeight="1" x14ac:dyDescent="0.2">
      <c r="E198" s="10"/>
      <c r="H198" s="39"/>
    </row>
    <row r="199" spans="5:8" ht="12" customHeight="1" x14ac:dyDescent="0.2">
      <c r="E199" s="10"/>
      <c r="H199" s="39"/>
    </row>
    <row r="200" spans="5:8" ht="12" customHeight="1" x14ac:dyDescent="0.2">
      <c r="E200" s="10"/>
      <c r="H200" s="39"/>
    </row>
    <row r="201" spans="5:8" ht="12" customHeight="1" x14ac:dyDescent="0.2">
      <c r="E201" s="10"/>
      <c r="H201" s="39"/>
    </row>
    <row r="202" spans="5:8" ht="12" customHeight="1" x14ac:dyDescent="0.2">
      <c r="E202" s="10"/>
      <c r="H202" s="39"/>
    </row>
    <row r="203" spans="5:8" ht="12" customHeight="1" x14ac:dyDescent="0.2">
      <c r="E203" s="10"/>
      <c r="H203" s="39"/>
    </row>
    <row r="204" spans="5:8" ht="12" customHeight="1" x14ac:dyDescent="0.2">
      <c r="E204" s="10"/>
      <c r="H204" s="39"/>
    </row>
    <row r="205" spans="5:8" ht="12" customHeight="1" x14ac:dyDescent="0.2">
      <c r="E205" s="10"/>
      <c r="H205" s="39"/>
    </row>
    <row r="206" spans="5:8" ht="12" customHeight="1" x14ac:dyDescent="0.2">
      <c r="E206" s="10"/>
      <c r="H206" s="39"/>
    </row>
    <row r="207" spans="5:8" ht="12" customHeight="1" x14ac:dyDescent="0.2">
      <c r="E207" s="10"/>
      <c r="H207" s="39"/>
    </row>
    <row r="208" spans="5:8" ht="12" customHeight="1" x14ac:dyDescent="0.2">
      <c r="E208" s="10"/>
      <c r="H208" s="39"/>
    </row>
    <row r="209" spans="5:8" ht="12" customHeight="1" x14ac:dyDescent="0.2">
      <c r="E209" s="10"/>
      <c r="H209" s="39"/>
    </row>
    <row r="210" spans="5:8" ht="12" customHeight="1" x14ac:dyDescent="0.2">
      <c r="E210" s="10"/>
      <c r="H210" s="39"/>
    </row>
    <row r="211" spans="5:8" ht="12" customHeight="1" x14ac:dyDescent="0.2">
      <c r="E211" s="10"/>
      <c r="H211" s="39"/>
    </row>
    <row r="212" spans="5:8" ht="12" customHeight="1" x14ac:dyDescent="0.2">
      <c r="E212" s="10"/>
      <c r="H212" s="39"/>
    </row>
    <row r="213" spans="5:8" ht="12" customHeight="1" x14ac:dyDescent="0.2">
      <c r="E213" s="10"/>
      <c r="H213" s="39"/>
    </row>
    <row r="214" spans="5:8" ht="12" customHeight="1" x14ac:dyDescent="0.2">
      <c r="E214" s="10"/>
      <c r="H214" s="39"/>
    </row>
    <row r="215" spans="5:8" ht="12" customHeight="1" x14ac:dyDescent="0.2">
      <c r="E215" s="10"/>
      <c r="H215" s="39"/>
    </row>
    <row r="216" spans="5:8" ht="12" customHeight="1" x14ac:dyDescent="0.2">
      <c r="E216" s="10"/>
      <c r="H216" s="39"/>
    </row>
    <row r="217" spans="5:8" ht="12" customHeight="1" x14ac:dyDescent="0.2">
      <c r="E217" s="10"/>
      <c r="H217" s="39"/>
    </row>
    <row r="218" spans="5:8" ht="12" customHeight="1" x14ac:dyDescent="0.2">
      <c r="E218" s="10"/>
      <c r="H218" s="39"/>
    </row>
    <row r="219" spans="5:8" ht="12" customHeight="1" x14ac:dyDescent="0.2">
      <c r="E219" s="10"/>
      <c r="H219" s="39"/>
    </row>
    <row r="220" spans="5:8" ht="12" customHeight="1" x14ac:dyDescent="0.2">
      <c r="E220" s="10"/>
      <c r="H220" s="39"/>
    </row>
    <row r="221" spans="5:8" ht="12" customHeight="1" x14ac:dyDescent="0.2">
      <c r="E221" s="10"/>
      <c r="H221" s="39"/>
    </row>
    <row r="222" spans="5:8" ht="12" customHeight="1" x14ac:dyDescent="0.2">
      <c r="E222" s="10"/>
      <c r="H222" s="39"/>
    </row>
    <row r="223" spans="5:8" ht="12" customHeight="1" x14ac:dyDescent="0.2">
      <c r="E223" s="10"/>
      <c r="H223" s="39"/>
    </row>
    <row r="224" spans="5:8" ht="12" customHeight="1" x14ac:dyDescent="0.2">
      <c r="E224" s="10"/>
      <c r="H224" s="39"/>
    </row>
    <row r="225" spans="5:8" ht="12" customHeight="1" x14ac:dyDescent="0.2">
      <c r="E225" s="10"/>
      <c r="H225" s="39"/>
    </row>
    <row r="226" spans="5:8" ht="12" customHeight="1" x14ac:dyDescent="0.2">
      <c r="E226" s="10"/>
      <c r="H226" s="39"/>
    </row>
    <row r="227" spans="5:8" ht="12" customHeight="1" x14ac:dyDescent="0.2">
      <c r="E227" s="10"/>
      <c r="H227" s="39"/>
    </row>
    <row r="228" spans="5:8" ht="12" customHeight="1" x14ac:dyDescent="0.2">
      <c r="E228" s="10"/>
      <c r="H228" s="39"/>
    </row>
    <row r="229" spans="5:8" ht="12" customHeight="1" x14ac:dyDescent="0.2">
      <c r="E229" s="10"/>
      <c r="H229" s="39"/>
    </row>
    <row r="230" spans="5:8" ht="12" customHeight="1" x14ac:dyDescent="0.2">
      <c r="E230" s="10"/>
      <c r="H230" s="39"/>
    </row>
    <row r="231" spans="5:8" ht="12" customHeight="1" x14ac:dyDescent="0.2">
      <c r="E231" s="10"/>
      <c r="H231" s="39"/>
    </row>
    <row r="232" spans="5:8" ht="12" customHeight="1" x14ac:dyDescent="0.2">
      <c r="E232" s="10"/>
      <c r="H232" s="39"/>
    </row>
    <row r="233" spans="5:8" ht="12" customHeight="1" x14ac:dyDescent="0.2">
      <c r="E233" s="10"/>
      <c r="H233" s="39"/>
    </row>
    <row r="234" spans="5:8" ht="12" customHeight="1" x14ac:dyDescent="0.2">
      <c r="E234" s="10"/>
      <c r="H234" s="39"/>
    </row>
    <row r="235" spans="5:8" ht="12" customHeight="1" x14ac:dyDescent="0.2">
      <c r="E235" s="10"/>
      <c r="H235" s="39"/>
    </row>
    <row r="236" spans="5:8" ht="12" customHeight="1" x14ac:dyDescent="0.2">
      <c r="E236" s="10"/>
      <c r="H236" s="39"/>
    </row>
    <row r="237" spans="5:8" ht="12" customHeight="1" x14ac:dyDescent="0.2">
      <c r="E237" s="10"/>
      <c r="H237" s="39"/>
    </row>
    <row r="238" spans="5:8" ht="12" customHeight="1" x14ac:dyDescent="0.2">
      <c r="E238" s="10"/>
      <c r="H238" s="39"/>
    </row>
    <row r="239" spans="5:8" ht="12" customHeight="1" x14ac:dyDescent="0.2">
      <c r="E239" s="10"/>
      <c r="H239" s="39"/>
    </row>
    <row r="240" spans="5:8" ht="12" customHeight="1" x14ac:dyDescent="0.2">
      <c r="E240" s="10"/>
      <c r="H240" s="39"/>
    </row>
    <row r="241" spans="5:8" ht="12" customHeight="1" x14ac:dyDescent="0.2">
      <c r="E241" s="10"/>
      <c r="H241" s="39"/>
    </row>
    <row r="242" spans="5:8" ht="12" customHeight="1" x14ac:dyDescent="0.2">
      <c r="E242" s="10"/>
      <c r="H242" s="39"/>
    </row>
    <row r="243" spans="5:8" ht="12" customHeight="1" x14ac:dyDescent="0.2">
      <c r="E243" s="10"/>
      <c r="H243" s="39"/>
    </row>
    <row r="244" spans="5:8" ht="12" customHeight="1" x14ac:dyDescent="0.2">
      <c r="E244" s="10"/>
      <c r="H244" s="39"/>
    </row>
    <row r="245" spans="5:8" ht="12" customHeight="1" x14ac:dyDescent="0.2">
      <c r="E245" s="10"/>
      <c r="H245" s="39"/>
    </row>
    <row r="246" spans="5:8" ht="12" customHeight="1" x14ac:dyDescent="0.2">
      <c r="E246" s="10"/>
      <c r="H246" s="39"/>
    </row>
    <row r="247" spans="5:8" ht="12" customHeight="1" x14ac:dyDescent="0.2">
      <c r="E247" s="10"/>
      <c r="H247" s="39"/>
    </row>
    <row r="248" spans="5:8" ht="12" customHeight="1" x14ac:dyDescent="0.2">
      <c r="E248" s="10"/>
      <c r="H248" s="39"/>
    </row>
    <row r="249" spans="5:8" ht="12" customHeight="1" x14ac:dyDescent="0.2">
      <c r="E249" s="10"/>
      <c r="H249" s="39"/>
    </row>
    <row r="250" spans="5:8" ht="12" customHeight="1" x14ac:dyDescent="0.2">
      <c r="E250" s="10"/>
      <c r="H250" s="39"/>
    </row>
    <row r="251" spans="5:8" ht="12" customHeight="1" x14ac:dyDescent="0.2">
      <c r="E251" s="10"/>
      <c r="H251" s="39"/>
    </row>
    <row r="252" spans="5:8" ht="12" customHeight="1" x14ac:dyDescent="0.2">
      <c r="E252" s="10"/>
      <c r="H252" s="39"/>
    </row>
    <row r="253" spans="5:8" ht="12" customHeight="1" x14ac:dyDescent="0.2">
      <c r="E253" s="10"/>
      <c r="H253" s="39"/>
    </row>
    <row r="254" spans="5:8" ht="12" customHeight="1" x14ac:dyDescent="0.2">
      <c r="E254" s="10"/>
      <c r="H254" s="39"/>
    </row>
    <row r="255" spans="5:8" ht="12" customHeight="1" x14ac:dyDescent="0.2">
      <c r="E255" s="10"/>
      <c r="H255" s="39"/>
    </row>
    <row r="256" spans="5:8" ht="12" customHeight="1" x14ac:dyDescent="0.2">
      <c r="E256" s="10"/>
      <c r="H256" s="39"/>
    </row>
    <row r="257" spans="5:8" ht="12" customHeight="1" x14ac:dyDescent="0.2">
      <c r="E257" s="10"/>
      <c r="H257" s="39"/>
    </row>
    <row r="258" spans="5:8" ht="12" customHeight="1" x14ac:dyDescent="0.2">
      <c r="E258" s="10"/>
      <c r="H258" s="39"/>
    </row>
    <row r="259" spans="5:8" ht="12" customHeight="1" x14ac:dyDescent="0.2">
      <c r="E259" s="10"/>
      <c r="H259" s="39"/>
    </row>
    <row r="260" spans="5:8" ht="12" customHeight="1" x14ac:dyDescent="0.2">
      <c r="E260" s="10"/>
      <c r="H260" s="39"/>
    </row>
    <row r="261" spans="5:8" ht="12" customHeight="1" x14ac:dyDescent="0.2">
      <c r="E261" s="10"/>
      <c r="H261" s="39"/>
    </row>
    <row r="262" spans="5:8" ht="12" customHeight="1" x14ac:dyDescent="0.2">
      <c r="E262" s="10"/>
      <c r="H262" s="39"/>
    </row>
    <row r="263" spans="5:8" ht="12" customHeight="1" x14ac:dyDescent="0.2">
      <c r="E263" s="10"/>
      <c r="H263" s="39"/>
    </row>
    <row r="264" spans="5:8" ht="12" customHeight="1" x14ac:dyDescent="0.2">
      <c r="E264" s="10"/>
      <c r="H264" s="39"/>
    </row>
    <row r="265" spans="5:8" ht="12" customHeight="1" x14ac:dyDescent="0.2">
      <c r="E265" s="10"/>
      <c r="H265" s="39"/>
    </row>
    <row r="266" spans="5:8" ht="12" customHeight="1" x14ac:dyDescent="0.2">
      <c r="E266" s="10"/>
      <c r="H266" s="39"/>
    </row>
    <row r="267" spans="5:8" ht="12" customHeight="1" x14ac:dyDescent="0.2">
      <c r="E267" s="10"/>
      <c r="H267" s="39"/>
    </row>
    <row r="268" spans="5:8" ht="12" customHeight="1" x14ac:dyDescent="0.2">
      <c r="E268" s="10"/>
      <c r="H268" s="39"/>
    </row>
    <row r="269" spans="5:8" ht="12" customHeight="1" x14ac:dyDescent="0.2">
      <c r="E269" s="10"/>
      <c r="H269" s="39"/>
    </row>
    <row r="270" spans="5:8" ht="12" customHeight="1" x14ac:dyDescent="0.2">
      <c r="E270" s="10"/>
      <c r="H270" s="39"/>
    </row>
    <row r="271" spans="5:8" ht="12" customHeight="1" x14ac:dyDescent="0.2">
      <c r="E271" s="10"/>
      <c r="H271" s="39"/>
    </row>
    <row r="272" spans="5:8" ht="12" customHeight="1" x14ac:dyDescent="0.2">
      <c r="E272" s="10"/>
      <c r="H272" s="39"/>
    </row>
    <row r="273" spans="5:8" ht="12" customHeight="1" x14ac:dyDescent="0.2">
      <c r="E273" s="10"/>
      <c r="H273" s="39"/>
    </row>
    <row r="274" spans="5:8" ht="12" customHeight="1" x14ac:dyDescent="0.2">
      <c r="E274" s="10"/>
      <c r="H274" s="39"/>
    </row>
    <row r="275" spans="5:8" ht="12" customHeight="1" x14ac:dyDescent="0.2">
      <c r="E275" s="10"/>
      <c r="H275" s="39"/>
    </row>
    <row r="276" spans="5:8" ht="12" customHeight="1" x14ac:dyDescent="0.2">
      <c r="E276" s="10"/>
      <c r="H276" s="39"/>
    </row>
    <row r="277" spans="5:8" ht="12" customHeight="1" x14ac:dyDescent="0.2">
      <c r="E277" s="10"/>
      <c r="H277" s="39"/>
    </row>
    <row r="278" spans="5:8" ht="12" customHeight="1" x14ac:dyDescent="0.2">
      <c r="E278" s="10"/>
      <c r="H278" s="39"/>
    </row>
    <row r="279" spans="5:8" ht="12" customHeight="1" x14ac:dyDescent="0.2">
      <c r="E279" s="10"/>
      <c r="H279" s="39"/>
    </row>
    <row r="280" spans="5:8" ht="12" customHeight="1" x14ac:dyDescent="0.2">
      <c r="E280" s="10"/>
      <c r="H280" s="39"/>
    </row>
    <row r="281" spans="5:8" ht="12" customHeight="1" x14ac:dyDescent="0.2">
      <c r="E281" s="10"/>
      <c r="H281" s="39"/>
    </row>
    <row r="282" spans="5:8" ht="12" customHeight="1" x14ac:dyDescent="0.2">
      <c r="E282" s="10"/>
      <c r="H282" s="39"/>
    </row>
    <row r="283" spans="5:8" ht="12" customHeight="1" x14ac:dyDescent="0.2">
      <c r="E283" s="10"/>
      <c r="H283" s="39"/>
    </row>
    <row r="284" spans="5:8" ht="12" customHeight="1" x14ac:dyDescent="0.2">
      <c r="E284" s="10"/>
      <c r="H284" s="39"/>
    </row>
    <row r="285" spans="5:8" ht="12" customHeight="1" x14ac:dyDescent="0.2">
      <c r="E285" s="10"/>
      <c r="H285" s="39"/>
    </row>
    <row r="286" spans="5:8" ht="12" customHeight="1" x14ac:dyDescent="0.2">
      <c r="E286" s="10"/>
      <c r="H286" s="39"/>
    </row>
    <row r="287" spans="5:8" ht="12" customHeight="1" x14ac:dyDescent="0.2">
      <c r="E287" s="10"/>
      <c r="H287" s="39"/>
    </row>
    <row r="288" spans="5:8" ht="12" customHeight="1" x14ac:dyDescent="0.2">
      <c r="E288" s="10"/>
      <c r="H288" s="39"/>
    </row>
    <row r="289" spans="5:8" ht="12" customHeight="1" x14ac:dyDescent="0.2">
      <c r="E289" s="10"/>
      <c r="H289" s="39"/>
    </row>
    <row r="290" spans="5:8" ht="12" customHeight="1" x14ac:dyDescent="0.2">
      <c r="E290" s="10"/>
      <c r="H290" s="39"/>
    </row>
    <row r="291" spans="5:8" ht="12" customHeight="1" x14ac:dyDescent="0.2">
      <c r="E291" s="10"/>
      <c r="H291" s="39"/>
    </row>
    <row r="292" spans="5:8" ht="12" customHeight="1" x14ac:dyDescent="0.2">
      <c r="E292" s="10"/>
      <c r="H292" s="39"/>
    </row>
    <row r="293" spans="5:8" ht="12" customHeight="1" x14ac:dyDescent="0.2">
      <c r="E293" s="10"/>
      <c r="H293" s="39"/>
    </row>
    <row r="294" spans="5:8" ht="12" customHeight="1" x14ac:dyDescent="0.2">
      <c r="E294" s="10"/>
      <c r="H294" s="39"/>
    </row>
    <row r="295" spans="5:8" ht="12" customHeight="1" x14ac:dyDescent="0.2">
      <c r="E295" s="10"/>
      <c r="H295" s="39"/>
    </row>
    <row r="296" spans="5:8" ht="12" customHeight="1" x14ac:dyDescent="0.2">
      <c r="E296" s="10"/>
      <c r="H296" s="39"/>
    </row>
    <row r="297" spans="5:8" ht="12" customHeight="1" x14ac:dyDescent="0.2">
      <c r="E297" s="10"/>
      <c r="H297" s="39"/>
    </row>
    <row r="298" spans="5:8" ht="12" customHeight="1" x14ac:dyDescent="0.2">
      <c r="E298" s="10"/>
      <c r="H298" s="39"/>
    </row>
    <row r="299" spans="5:8" ht="12" customHeight="1" x14ac:dyDescent="0.2">
      <c r="E299" s="10"/>
      <c r="H299" s="39"/>
    </row>
    <row r="300" spans="5:8" ht="12" customHeight="1" x14ac:dyDescent="0.2">
      <c r="E300" s="10"/>
      <c r="H300" s="39"/>
    </row>
    <row r="301" spans="5:8" ht="12" customHeight="1" x14ac:dyDescent="0.2">
      <c r="E301" s="10"/>
      <c r="H301" s="39"/>
    </row>
    <row r="302" spans="5:8" ht="12" customHeight="1" x14ac:dyDescent="0.2">
      <c r="E302" s="10"/>
      <c r="H302" s="39"/>
    </row>
    <row r="303" spans="5:8" ht="12" customHeight="1" x14ac:dyDescent="0.2">
      <c r="E303" s="10"/>
      <c r="H303" s="39"/>
    </row>
    <row r="304" spans="5:8" ht="12" customHeight="1" x14ac:dyDescent="0.2">
      <c r="E304" s="10"/>
      <c r="H304" s="39"/>
    </row>
    <row r="305" spans="5:8" ht="12" customHeight="1" x14ac:dyDescent="0.2">
      <c r="E305" s="10"/>
      <c r="H305" s="39"/>
    </row>
    <row r="306" spans="5:8" ht="12" customHeight="1" x14ac:dyDescent="0.2">
      <c r="E306" s="10"/>
      <c r="H306" s="39"/>
    </row>
    <row r="307" spans="5:8" ht="12" customHeight="1" x14ac:dyDescent="0.2">
      <c r="E307" s="10"/>
      <c r="H307" s="39"/>
    </row>
    <row r="308" spans="5:8" ht="12" customHeight="1" x14ac:dyDescent="0.2">
      <c r="E308" s="10"/>
      <c r="H308" s="39"/>
    </row>
    <row r="309" spans="5:8" ht="12" customHeight="1" x14ac:dyDescent="0.2">
      <c r="E309" s="10"/>
      <c r="H309" s="39"/>
    </row>
    <row r="310" spans="5:8" ht="12" customHeight="1" x14ac:dyDescent="0.2">
      <c r="E310" s="10"/>
      <c r="H310" s="39"/>
    </row>
    <row r="311" spans="5:8" ht="12" customHeight="1" x14ac:dyDescent="0.2">
      <c r="E311" s="10"/>
      <c r="H311" s="39"/>
    </row>
    <row r="312" spans="5:8" ht="12" customHeight="1" x14ac:dyDescent="0.2">
      <c r="E312" s="10"/>
      <c r="H312" s="39"/>
    </row>
    <row r="313" spans="5:8" ht="12" customHeight="1" x14ac:dyDescent="0.2">
      <c r="E313" s="10"/>
      <c r="H313" s="39"/>
    </row>
    <row r="314" spans="5:8" ht="12" customHeight="1" x14ac:dyDescent="0.2">
      <c r="E314" s="10"/>
      <c r="H314" s="39"/>
    </row>
    <row r="315" spans="5:8" ht="12" customHeight="1" x14ac:dyDescent="0.2">
      <c r="E315" s="10"/>
      <c r="H315" s="39"/>
    </row>
    <row r="316" spans="5:8" ht="12" customHeight="1" x14ac:dyDescent="0.2">
      <c r="E316" s="10"/>
      <c r="H316" s="39"/>
    </row>
    <row r="317" spans="5:8" ht="12" customHeight="1" x14ac:dyDescent="0.2">
      <c r="E317" s="10"/>
      <c r="H317" s="39"/>
    </row>
    <row r="318" spans="5:8" ht="12" customHeight="1" x14ac:dyDescent="0.2">
      <c r="E318" s="10"/>
      <c r="H318" s="39"/>
    </row>
    <row r="319" spans="5:8" ht="12" customHeight="1" x14ac:dyDescent="0.2">
      <c r="E319" s="10"/>
      <c r="H319" s="39"/>
    </row>
    <row r="320" spans="5:8" ht="12" customHeight="1" x14ac:dyDescent="0.2">
      <c r="E320" s="10"/>
      <c r="H320" s="39"/>
    </row>
    <row r="321" spans="5:8" ht="12" customHeight="1" x14ac:dyDescent="0.2">
      <c r="E321" s="10"/>
      <c r="H321" s="39"/>
    </row>
    <row r="322" spans="5:8" ht="12" customHeight="1" x14ac:dyDescent="0.2">
      <c r="E322" s="10"/>
      <c r="H322" s="39"/>
    </row>
    <row r="323" spans="5:8" ht="12" customHeight="1" x14ac:dyDescent="0.2">
      <c r="E323" s="10"/>
      <c r="H323" s="39"/>
    </row>
    <row r="324" spans="5:8" ht="12" customHeight="1" x14ac:dyDescent="0.2">
      <c r="E324" s="10"/>
      <c r="H324" s="39"/>
    </row>
    <row r="325" spans="5:8" ht="12" customHeight="1" x14ac:dyDescent="0.2">
      <c r="E325" s="10"/>
      <c r="H325" s="39"/>
    </row>
    <row r="326" spans="5:8" ht="12" customHeight="1" x14ac:dyDescent="0.2">
      <c r="E326" s="10"/>
      <c r="H326" s="39"/>
    </row>
    <row r="327" spans="5:8" ht="12" customHeight="1" x14ac:dyDescent="0.2">
      <c r="E327" s="10"/>
      <c r="H327" s="39"/>
    </row>
    <row r="328" spans="5:8" ht="12" customHeight="1" x14ac:dyDescent="0.2">
      <c r="E328" s="10"/>
      <c r="H328" s="39"/>
    </row>
    <row r="329" spans="5:8" ht="12" customHeight="1" x14ac:dyDescent="0.2">
      <c r="E329" s="10"/>
      <c r="H329" s="39"/>
    </row>
    <row r="330" spans="5:8" ht="12" customHeight="1" x14ac:dyDescent="0.2">
      <c r="E330" s="10"/>
      <c r="H330" s="39"/>
    </row>
    <row r="331" spans="5:8" ht="12" customHeight="1" x14ac:dyDescent="0.2">
      <c r="E331" s="10"/>
      <c r="H331" s="39"/>
    </row>
    <row r="332" spans="5:8" ht="12" customHeight="1" x14ac:dyDescent="0.2">
      <c r="E332" s="10"/>
      <c r="H332" s="39"/>
    </row>
    <row r="333" spans="5:8" ht="12" customHeight="1" x14ac:dyDescent="0.2">
      <c r="E333" s="10"/>
      <c r="H333" s="39"/>
    </row>
    <row r="334" spans="5:8" ht="12" customHeight="1" x14ac:dyDescent="0.2">
      <c r="E334" s="10"/>
      <c r="H334" s="39"/>
    </row>
    <row r="335" spans="5:8" ht="12" customHeight="1" x14ac:dyDescent="0.2">
      <c r="E335" s="10"/>
      <c r="H335" s="39"/>
    </row>
    <row r="336" spans="5:8" ht="12" customHeight="1" x14ac:dyDescent="0.2">
      <c r="E336" s="10"/>
      <c r="H336" s="39"/>
    </row>
    <row r="337" spans="5:8" ht="12" customHeight="1" x14ac:dyDescent="0.2">
      <c r="E337" s="10"/>
      <c r="H337" s="39"/>
    </row>
    <row r="338" spans="5:8" ht="12" customHeight="1" x14ac:dyDescent="0.2">
      <c r="E338" s="10"/>
      <c r="H338" s="39"/>
    </row>
    <row r="339" spans="5:8" ht="12" customHeight="1" x14ac:dyDescent="0.2">
      <c r="E339" s="10"/>
      <c r="H339" s="39"/>
    </row>
    <row r="340" spans="5:8" ht="12" customHeight="1" x14ac:dyDescent="0.2">
      <c r="E340" s="10"/>
      <c r="H340" s="39"/>
    </row>
    <row r="341" spans="5:8" ht="12" customHeight="1" x14ac:dyDescent="0.2">
      <c r="E341" s="10"/>
      <c r="H341" s="39"/>
    </row>
    <row r="342" spans="5:8" ht="12" customHeight="1" x14ac:dyDescent="0.2">
      <c r="E342" s="10"/>
      <c r="H342" s="39"/>
    </row>
    <row r="343" spans="5:8" ht="12" customHeight="1" x14ac:dyDescent="0.2">
      <c r="E343" s="10"/>
      <c r="H343" s="39"/>
    </row>
    <row r="344" spans="5:8" ht="12" customHeight="1" x14ac:dyDescent="0.2">
      <c r="E344" s="10"/>
      <c r="H344" s="39"/>
    </row>
    <row r="345" spans="5:8" ht="12" customHeight="1" x14ac:dyDescent="0.2">
      <c r="E345" s="10"/>
      <c r="H345" s="39"/>
    </row>
    <row r="346" spans="5:8" ht="12" customHeight="1" x14ac:dyDescent="0.2">
      <c r="E346" s="10"/>
      <c r="H346" s="39"/>
    </row>
    <row r="347" spans="5:8" ht="12" customHeight="1" x14ac:dyDescent="0.2">
      <c r="E347" s="10"/>
      <c r="H347" s="39"/>
    </row>
    <row r="348" spans="5:8" ht="12" customHeight="1" x14ac:dyDescent="0.2">
      <c r="E348" s="10"/>
      <c r="H348" s="39"/>
    </row>
    <row r="349" spans="5:8" ht="12" customHeight="1" x14ac:dyDescent="0.2">
      <c r="E349" s="10"/>
      <c r="H349" s="39"/>
    </row>
    <row r="350" spans="5:8" ht="12" customHeight="1" x14ac:dyDescent="0.2">
      <c r="E350" s="10"/>
      <c r="H350" s="39"/>
    </row>
    <row r="351" spans="5:8" ht="12" customHeight="1" x14ac:dyDescent="0.2">
      <c r="E351" s="10"/>
      <c r="H351" s="39"/>
    </row>
    <row r="352" spans="5:8" ht="12" customHeight="1" x14ac:dyDescent="0.2">
      <c r="E352" s="10"/>
      <c r="H352" s="39"/>
    </row>
    <row r="353" spans="5:8" ht="12" customHeight="1" x14ac:dyDescent="0.2">
      <c r="E353" s="10"/>
      <c r="H353" s="39"/>
    </row>
    <row r="354" spans="5:8" ht="12" customHeight="1" x14ac:dyDescent="0.2">
      <c r="E354" s="10"/>
      <c r="H354" s="39"/>
    </row>
    <row r="355" spans="5:8" ht="12" customHeight="1" x14ac:dyDescent="0.2">
      <c r="E355" s="10"/>
      <c r="H355" s="39"/>
    </row>
    <row r="356" spans="5:8" ht="12" customHeight="1" x14ac:dyDescent="0.2">
      <c r="E356" s="10"/>
      <c r="H356" s="39"/>
    </row>
    <row r="357" spans="5:8" ht="12" customHeight="1" x14ac:dyDescent="0.2">
      <c r="E357" s="10"/>
      <c r="H357" s="39"/>
    </row>
    <row r="358" spans="5:8" ht="12" customHeight="1" x14ac:dyDescent="0.2">
      <c r="E358" s="10"/>
      <c r="H358" s="39"/>
    </row>
    <row r="359" spans="5:8" ht="12" customHeight="1" x14ac:dyDescent="0.2">
      <c r="E359" s="10"/>
      <c r="H359" s="39"/>
    </row>
    <row r="360" spans="5:8" ht="12" customHeight="1" x14ac:dyDescent="0.2">
      <c r="E360" s="10"/>
      <c r="H360" s="39"/>
    </row>
    <row r="361" spans="5:8" ht="12" customHeight="1" x14ac:dyDescent="0.2">
      <c r="E361" s="10"/>
      <c r="H361" s="39"/>
    </row>
    <row r="362" spans="5:8" ht="12" customHeight="1" x14ac:dyDescent="0.2">
      <c r="E362" s="10"/>
      <c r="H362" s="39"/>
    </row>
    <row r="363" spans="5:8" ht="12" customHeight="1" x14ac:dyDescent="0.2">
      <c r="E363" s="10"/>
      <c r="H363" s="39"/>
    </row>
    <row r="364" spans="5:8" ht="12" customHeight="1" x14ac:dyDescent="0.2">
      <c r="E364" s="10"/>
      <c r="H364" s="39"/>
    </row>
    <row r="365" spans="5:8" ht="12" customHeight="1" x14ac:dyDescent="0.2">
      <c r="E365" s="10"/>
      <c r="H365" s="39"/>
    </row>
    <row r="366" spans="5:8" ht="12" customHeight="1" x14ac:dyDescent="0.2">
      <c r="E366" s="10"/>
      <c r="H366" s="39"/>
    </row>
    <row r="367" spans="5:8" ht="12" customHeight="1" x14ac:dyDescent="0.2">
      <c r="E367" s="10"/>
      <c r="H367" s="39"/>
    </row>
    <row r="368" spans="5:8" ht="12" customHeight="1" x14ac:dyDescent="0.2">
      <c r="E368" s="10"/>
      <c r="H368" s="39"/>
    </row>
    <row r="369" spans="5:8" ht="12" customHeight="1" x14ac:dyDescent="0.2">
      <c r="E369" s="10"/>
      <c r="H369" s="39"/>
    </row>
    <row r="370" spans="5:8" ht="12" customHeight="1" x14ac:dyDescent="0.2">
      <c r="E370" s="10"/>
      <c r="H370" s="39"/>
    </row>
    <row r="371" spans="5:8" ht="12" customHeight="1" x14ac:dyDescent="0.2">
      <c r="E371" s="10"/>
      <c r="H371" s="39"/>
    </row>
    <row r="372" spans="5:8" ht="12" customHeight="1" x14ac:dyDescent="0.2">
      <c r="E372" s="10"/>
      <c r="H372" s="39"/>
    </row>
    <row r="373" spans="5:8" ht="12" customHeight="1" x14ac:dyDescent="0.2">
      <c r="E373" s="10"/>
      <c r="H373" s="39"/>
    </row>
    <row r="374" spans="5:8" ht="12" customHeight="1" x14ac:dyDescent="0.2">
      <c r="E374" s="10"/>
      <c r="H374" s="39"/>
    </row>
    <row r="375" spans="5:8" ht="12" customHeight="1" x14ac:dyDescent="0.2">
      <c r="E375" s="10"/>
      <c r="H375" s="39"/>
    </row>
    <row r="376" spans="5:8" ht="12" customHeight="1" x14ac:dyDescent="0.2">
      <c r="E376" s="10"/>
      <c r="H376" s="39"/>
    </row>
    <row r="377" spans="5:8" ht="12" customHeight="1" x14ac:dyDescent="0.2">
      <c r="E377" s="10"/>
      <c r="H377" s="39"/>
    </row>
    <row r="378" spans="5:8" ht="12" customHeight="1" x14ac:dyDescent="0.2">
      <c r="E378" s="10"/>
      <c r="H378" s="39"/>
    </row>
    <row r="379" spans="5:8" ht="12" customHeight="1" x14ac:dyDescent="0.2">
      <c r="E379" s="10"/>
      <c r="H379" s="39"/>
    </row>
    <row r="380" spans="5:8" ht="12" customHeight="1" x14ac:dyDescent="0.2">
      <c r="E380" s="10"/>
      <c r="H380" s="39"/>
    </row>
    <row r="381" spans="5:8" ht="12" customHeight="1" x14ac:dyDescent="0.2">
      <c r="E381" s="10"/>
      <c r="H381" s="39"/>
    </row>
    <row r="382" spans="5:8" ht="12" customHeight="1" x14ac:dyDescent="0.2">
      <c r="E382" s="10"/>
      <c r="H382" s="39"/>
    </row>
    <row r="383" spans="5:8" ht="12" customHeight="1" x14ac:dyDescent="0.2">
      <c r="E383" s="10"/>
      <c r="H383" s="39"/>
    </row>
    <row r="384" spans="5:8" ht="12" customHeight="1" x14ac:dyDescent="0.2">
      <c r="E384" s="10"/>
      <c r="H384" s="39"/>
    </row>
    <row r="385" spans="5:8" ht="12" customHeight="1" x14ac:dyDescent="0.2">
      <c r="E385" s="10"/>
      <c r="H385" s="39"/>
    </row>
    <row r="386" spans="5:8" ht="12" customHeight="1" x14ac:dyDescent="0.2">
      <c r="E386" s="10"/>
      <c r="H386" s="39"/>
    </row>
    <row r="387" spans="5:8" ht="12" customHeight="1" x14ac:dyDescent="0.2">
      <c r="E387" s="10"/>
      <c r="H387" s="39"/>
    </row>
    <row r="388" spans="5:8" ht="12" customHeight="1" x14ac:dyDescent="0.2">
      <c r="E388" s="10"/>
      <c r="H388" s="39"/>
    </row>
    <row r="389" spans="5:8" ht="12" customHeight="1" x14ac:dyDescent="0.2">
      <c r="E389" s="10"/>
      <c r="H389" s="39"/>
    </row>
    <row r="390" spans="5:8" ht="12" customHeight="1" x14ac:dyDescent="0.2">
      <c r="E390" s="10"/>
      <c r="H390" s="39"/>
    </row>
    <row r="391" spans="5:8" ht="12" customHeight="1" x14ac:dyDescent="0.2">
      <c r="E391" s="10"/>
      <c r="H391" s="39"/>
    </row>
    <row r="392" spans="5:8" ht="12" customHeight="1" x14ac:dyDescent="0.2">
      <c r="E392" s="10"/>
      <c r="H392" s="39"/>
    </row>
    <row r="393" spans="5:8" ht="12" customHeight="1" x14ac:dyDescent="0.2">
      <c r="E393" s="10"/>
      <c r="H393" s="39"/>
    </row>
    <row r="394" spans="5:8" ht="12" customHeight="1" x14ac:dyDescent="0.2">
      <c r="E394" s="10"/>
      <c r="H394" s="39"/>
    </row>
    <row r="395" spans="5:8" ht="12" customHeight="1" x14ac:dyDescent="0.2">
      <c r="E395" s="10"/>
      <c r="H395" s="39"/>
    </row>
    <row r="396" spans="5:8" ht="12" customHeight="1" x14ac:dyDescent="0.2">
      <c r="E396" s="10"/>
      <c r="H396" s="39"/>
    </row>
    <row r="397" spans="5:8" ht="12" customHeight="1" x14ac:dyDescent="0.2">
      <c r="E397" s="10"/>
      <c r="H397" s="39"/>
    </row>
    <row r="398" spans="5:8" ht="12" customHeight="1" x14ac:dyDescent="0.2">
      <c r="E398" s="10"/>
      <c r="H398" s="39"/>
    </row>
    <row r="399" spans="5:8" ht="12" customHeight="1" x14ac:dyDescent="0.2">
      <c r="E399" s="10"/>
      <c r="H399" s="39"/>
    </row>
    <row r="400" spans="5:8" ht="12" customHeight="1" x14ac:dyDescent="0.2">
      <c r="E400" s="10"/>
      <c r="H400" s="39"/>
    </row>
    <row r="401" spans="5:8" ht="12" customHeight="1" x14ac:dyDescent="0.2">
      <c r="E401" s="10"/>
      <c r="H401" s="39"/>
    </row>
    <row r="402" spans="5:8" ht="12" customHeight="1" x14ac:dyDescent="0.2">
      <c r="E402" s="10"/>
      <c r="H402" s="39"/>
    </row>
    <row r="403" spans="5:8" ht="12" customHeight="1" x14ac:dyDescent="0.2">
      <c r="E403" s="10"/>
      <c r="H403" s="39"/>
    </row>
    <row r="404" spans="5:8" ht="12" customHeight="1" x14ac:dyDescent="0.2">
      <c r="E404" s="10"/>
      <c r="H404" s="39"/>
    </row>
    <row r="405" spans="5:8" ht="12" customHeight="1" x14ac:dyDescent="0.2">
      <c r="E405" s="10"/>
      <c r="H405" s="39"/>
    </row>
    <row r="406" spans="5:8" ht="12" customHeight="1" x14ac:dyDescent="0.2">
      <c r="E406" s="10"/>
      <c r="H406" s="39"/>
    </row>
    <row r="407" spans="5:8" ht="12" customHeight="1" x14ac:dyDescent="0.2">
      <c r="E407" s="10"/>
      <c r="H407" s="39"/>
    </row>
    <row r="408" spans="5:8" ht="12" customHeight="1" x14ac:dyDescent="0.2">
      <c r="E408" s="10"/>
      <c r="H408" s="39"/>
    </row>
    <row r="409" spans="5:8" ht="12" customHeight="1" x14ac:dyDescent="0.2">
      <c r="E409" s="10"/>
      <c r="H409" s="39"/>
    </row>
    <row r="410" spans="5:8" ht="12" customHeight="1" x14ac:dyDescent="0.2">
      <c r="E410" s="10"/>
      <c r="H410" s="39"/>
    </row>
    <row r="411" spans="5:8" ht="12" customHeight="1" x14ac:dyDescent="0.2">
      <c r="E411" s="10"/>
      <c r="H411" s="39"/>
    </row>
    <row r="412" spans="5:8" ht="12" customHeight="1" x14ac:dyDescent="0.2">
      <c r="E412" s="10"/>
      <c r="H412" s="39"/>
    </row>
    <row r="413" spans="5:8" ht="12" customHeight="1" x14ac:dyDescent="0.2">
      <c r="E413" s="10"/>
      <c r="H413" s="39"/>
    </row>
    <row r="414" spans="5:8" ht="12" customHeight="1" x14ac:dyDescent="0.2">
      <c r="E414" s="10"/>
      <c r="H414" s="39"/>
    </row>
    <row r="415" spans="5:8" ht="12" customHeight="1" x14ac:dyDescent="0.2">
      <c r="E415" s="10"/>
      <c r="H415" s="39"/>
    </row>
    <row r="416" spans="5:8" ht="12" customHeight="1" x14ac:dyDescent="0.2">
      <c r="E416" s="10"/>
      <c r="H416" s="39"/>
    </row>
    <row r="417" spans="5:8" ht="12" customHeight="1" x14ac:dyDescent="0.2">
      <c r="E417" s="10"/>
      <c r="H417" s="39"/>
    </row>
    <row r="418" spans="5:8" ht="12" customHeight="1" x14ac:dyDescent="0.2">
      <c r="E418" s="10"/>
      <c r="H418" s="39"/>
    </row>
    <row r="419" spans="5:8" ht="12" customHeight="1" x14ac:dyDescent="0.2">
      <c r="E419" s="10"/>
      <c r="H419" s="39"/>
    </row>
    <row r="420" spans="5:8" ht="12" customHeight="1" x14ac:dyDescent="0.2">
      <c r="E420" s="10"/>
      <c r="H420" s="39"/>
    </row>
    <row r="421" spans="5:8" ht="12" customHeight="1" x14ac:dyDescent="0.2">
      <c r="E421" s="10"/>
      <c r="H421" s="39"/>
    </row>
    <row r="422" spans="5:8" ht="12" customHeight="1" x14ac:dyDescent="0.2">
      <c r="E422" s="10"/>
      <c r="H422" s="39"/>
    </row>
    <row r="423" spans="5:8" ht="12" customHeight="1" x14ac:dyDescent="0.2">
      <c r="E423" s="10"/>
      <c r="H423" s="39"/>
    </row>
    <row r="424" spans="5:8" ht="12" customHeight="1" x14ac:dyDescent="0.2">
      <c r="E424" s="10"/>
      <c r="H424" s="39"/>
    </row>
    <row r="425" spans="5:8" ht="12" customHeight="1" x14ac:dyDescent="0.2">
      <c r="E425" s="10"/>
      <c r="H425" s="39"/>
    </row>
    <row r="426" spans="5:8" ht="12" customHeight="1" x14ac:dyDescent="0.2">
      <c r="E426" s="10"/>
      <c r="H426" s="39"/>
    </row>
    <row r="427" spans="5:8" ht="12" customHeight="1" x14ac:dyDescent="0.2">
      <c r="E427" s="10"/>
      <c r="H427" s="39"/>
    </row>
    <row r="428" spans="5:8" ht="12" customHeight="1" x14ac:dyDescent="0.2">
      <c r="E428" s="10"/>
      <c r="H428" s="39"/>
    </row>
    <row r="429" spans="5:8" ht="12" customHeight="1" x14ac:dyDescent="0.2">
      <c r="E429" s="10"/>
      <c r="H429" s="39"/>
    </row>
    <row r="430" spans="5:8" ht="12" customHeight="1" x14ac:dyDescent="0.2">
      <c r="E430" s="10"/>
      <c r="H430" s="39"/>
    </row>
    <row r="431" spans="5:8" ht="12" customHeight="1" x14ac:dyDescent="0.2">
      <c r="E431" s="10"/>
      <c r="H431" s="39"/>
    </row>
    <row r="432" spans="5:8" ht="12" customHeight="1" x14ac:dyDescent="0.2">
      <c r="E432" s="10"/>
      <c r="H432" s="39"/>
    </row>
    <row r="433" spans="5:8" ht="12" customHeight="1" x14ac:dyDescent="0.2">
      <c r="E433" s="10"/>
      <c r="H433" s="39"/>
    </row>
    <row r="434" spans="5:8" ht="12" customHeight="1" x14ac:dyDescent="0.2">
      <c r="E434" s="10"/>
      <c r="H434" s="39"/>
    </row>
    <row r="435" spans="5:8" ht="12" customHeight="1" x14ac:dyDescent="0.2">
      <c r="E435" s="10"/>
      <c r="H435" s="39"/>
    </row>
    <row r="436" spans="5:8" ht="12" customHeight="1" x14ac:dyDescent="0.2">
      <c r="E436" s="10"/>
      <c r="H436" s="39"/>
    </row>
    <row r="437" spans="5:8" ht="12" customHeight="1" x14ac:dyDescent="0.2">
      <c r="E437" s="10"/>
      <c r="H437" s="39"/>
    </row>
    <row r="438" spans="5:8" ht="12" customHeight="1" x14ac:dyDescent="0.2">
      <c r="E438" s="10"/>
      <c r="H438" s="39"/>
    </row>
    <row r="439" spans="5:8" ht="12" customHeight="1" x14ac:dyDescent="0.2">
      <c r="E439" s="10"/>
      <c r="H439" s="39"/>
    </row>
    <row r="440" spans="5:8" ht="12" customHeight="1" x14ac:dyDescent="0.2">
      <c r="E440" s="10"/>
      <c r="H440" s="39"/>
    </row>
    <row r="441" spans="5:8" ht="12" customHeight="1" x14ac:dyDescent="0.2">
      <c r="E441" s="10"/>
      <c r="H441" s="39"/>
    </row>
    <row r="442" spans="5:8" ht="12" customHeight="1" x14ac:dyDescent="0.2">
      <c r="E442" s="10"/>
      <c r="H442" s="39"/>
    </row>
    <row r="443" spans="5:8" ht="12" customHeight="1" x14ac:dyDescent="0.2">
      <c r="E443" s="10"/>
      <c r="H443" s="39"/>
    </row>
    <row r="444" spans="5:8" ht="12" customHeight="1" x14ac:dyDescent="0.2">
      <c r="E444" s="10"/>
      <c r="H444" s="39"/>
    </row>
    <row r="445" spans="5:8" ht="12" customHeight="1" x14ac:dyDescent="0.2">
      <c r="E445" s="10"/>
      <c r="H445" s="39"/>
    </row>
    <row r="446" spans="5:8" ht="12" customHeight="1" x14ac:dyDescent="0.2">
      <c r="E446" s="10"/>
      <c r="H446" s="39"/>
    </row>
    <row r="447" spans="5:8" ht="12" customHeight="1" x14ac:dyDescent="0.2">
      <c r="E447" s="10"/>
      <c r="H447" s="39"/>
    </row>
    <row r="448" spans="5:8" ht="12" customHeight="1" x14ac:dyDescent="0.2">
      <c r="E448" s="10"/>
      <c r="H448" s="39"/>
    </row>
    <row r="449" spans="5:8" ht="12" customHeight="1" x14ac:dyDescent="0.2">
      <c r="E449" s="10"/>
      <c r="H449" s="39"/>
    </row>
    <row r="450" spans="5:8" ht="12" customHeight="1" x14ac:dyDescent="0.2">
      <c r="E450" s="10"/>
      <c r="H450" s="39"/>
    </row>
    <row r="451" spans="5:8" ht="12" customHeight="1" x14ac:dyDescent="0.2">
      <c r="E451" s="10"/>
      <c r="H451" s="39"/>
    </row>
    <row r="452" spans="5:8" ht="12" customHeight="1" x14ac:dyDescent="0.2">
      <c r="E452" s="10"/>
      <c r="H452" s="39"/>
    </row>
    <row r="453" spans="5:8" ht="12" customHeight="1" x14ac:dyDescent="0.2">
      <c r="E453" s="10"/>
      <c r="H453" s="39"/>
    </row>
    <row r="454" spans="5:8" ht="12" customHeight="1" x14ac:dyDescent="0.2">
      <c r="E454" s="10"/>
      <c r="H454" s="39"/>
    </row>
    <row r="455" spans="5:8" ht="12" customHeight="1" x14ac:dyDescent="0.2">
      <c r="E455" s="10"/>
      <c r="H455" s="39"/>
    </row>
    <row r="456" spans="5:8" ht="12" customHeight="1" x14ac:dyDescent="0.2">
      <c r="E456" s="10"/>
      <c r="H456" s="39"/>
    </row>
    <row r="457" spans="5:8" ht="12" customHeight="1" x14ac:dyDescent="0.2">
      <c r="E457" s="10"/>
      <c r="H457" s="39"/>
    </row>
    <row r="458" spans="5:8" ht="12" customHeight="1" x14ac:dyDescent="0.2">
      <c r="E458" s="10"/>
      <c r="H458" s="39"/>
    </row>
    <row r="459" spans="5:8" ht="12" customHeight="1" x14ac:dyDescent="0.2">
      <c r="E459" s="10"/>
      <c r="H459" s="39"/>
    </row>
    <row r="460" spans="5:8" ht="12" customHeight="1" x14ac:dyDescent="0.2">
      <c r="E460" s="10"/>
      <c r="H460" s="39"/>
    </row>
    <row r="461" spans="5:8" ht="12" customHeight="1" x14ac:dyDescent="0.2">
      <c r="E461" s="10"/>
      <c r="H461" s="39"/>
    </row>
    <row r="462" spans="5:8" ht="12" customHeight="1" x14ac:dyDescent="0.2">
      <c r="E462" s="10"/>
      <c r="H462" s="39"/>
    </row>
    <row r="463" spans="5:8" ht="12" customHeight="1" x14ac:dyDescent="0.2">
      <c r="E463" s="10"/>
      <c r="H463" s="39"/>
    </row>
    <row r="464" spans="5:8" ht="12" customHeight="1" x14ac:dyDescent="0.2">
      <c r="E464" s="10"/>
      <c r="H464" s="39"/>
    </row>
    <row r="465" spans="5:8" ht="12" customHeight="1" x14ac:dyDescent="0.2">
      <c r="E465" s="10"/>
      <c r="H465" s="39"/>
    </row>
    <row r="466" spans="5:8" ht="12" customHeight="1" x14ac:dyDescent="0.2">
      <c r="E466" s="10"/>
      <c r="H466" s="39"/>
    </row>
    <row r="467" spans="5:8" ht="12" customHeight="1" x14ac:dyDescent="0.2">
      <c r="E467" s="10"/>
      <c r="H467" s="39"/>
    </row>
    <row r="468" spans="5:8" ht="12" customHeight="1" x14ac:dyDescent="0.2">
      <c r="E468" s="10"/>
      <c r="H468" s="39"/>
    </row>
    <row r="469" spans="5:8" ht="12" customHeight="1" x14ac:dyDescent="0.2">
      <c r="E469" s="10"/>
      <c r="H469" s="39"/>
    </row>
    <row r="470" spans="5:8" ht="12" customHeight="1" x14ac:dyDescent="0.2">
      <c r="E470" s="10"/>
      <c r="H470" s="39"/>
    </row>
    <row r="471" spans="5:8" ht="12" customHeight="1" x14ac:dyDescent="0.2">
      <c r="E471" s="10"/>
      <c r="H471" s="39"/>
    </row>
    <row r="472" spans="5:8" ht="12" customHeight="1" x14ac:dyDescent="0.2">
      <c r="E472" s="10"/>
      <c r="H472" s="39"/>
    </row>
    <row r="473" spans="5:8" ht="12" customHeight="1" x14ac:dyDescent="0.2">
      <c r="E473" s="10"/>
      <c r="H473" s="39"/>
    </row>
    <row r="474" spans="5:8" ht="12" customHeight="1" x14ac:dyDescent="0.2">
      <c r="E474" s="10"/>
      <c r="H474" s="39"/>
    </row>
    <row r="475" spans="5:8" ht="12" customHeight="1" x14ac:dyDescent="0.2">
      <c r="E475" s="10"/>
      <c r="H475" s="39"/>
    </row>
    <row r="476" spans="5:8" ht="12" customHeight="1" x14ac:dyDescent="0.2">
      <c r="E476" s="10"/>
      <c r="H476" s="39"/>
    </row>
    <row r="477" spans="5:8" ht="12" customHeight="1" x14ac:dyDescent="0.2">
      <c r="E477" s="10"/>
      <c r="H477" s="39"/>
    </row>
    <row r="478" spans="5:8" ht="12" customHeight="1" x14ac:dyDescent="0.2">
      <c r="E478" s="10"/>
      <c r="H478" s="39"/>
    </row>
    <row r="479" spans="5:8" ht="12" customHeight="1" x14ac:dyDescent="0.2">
      <c r="E479" s="10"/>
      <c r="H479" s="39"/>
    </row>
    <row r="480" spans="5:8" ht="12" customHeight="1" x14ac:dyDescent="0.2">
      <c r="E480" s="10"/>
      <c r="H480" s="39"/>
    </row>
    <row r="481" spans="5:8" ht="12" customHeight="1" x14ac:dyDescent="0.2">
      <c r="E481" s="10"/>
      <c r="H481" s="39"/>
    </row>
    <row r="482" spans="5:8" ht="12" customHeight="1" x14ac:dyDescent="0.2">
      <c r="E482" s="10"/>
      <c r="H482" s="39"/>
    </row>
    <row r="483" spans="5:8" ht="12" customHeight="1" x14ac:dyDescent="0.2">
      <c r="E483" s="10"/>
      <c r="H483" s="39"/>
    </row>
    <row r="484" spans="5:8" ht="12" customHeight="1" x14ac:dyDescent="0.2">
      <c r="E484" s="10"/>
      <c r="H484" s="39"/>
    </row>
    <row r="485" spans="5:8" ht="12" customHeight="1" x14ac:dyDescent="0.2">
      <c r="E485" s="10"/>
      <c r="H485" s="39"/>
    </row>
    <row r="486" spans="5:8" ht="12" customHeight="1" x14ac:dyDescent="0.2">
      <c r="E486" s="10"/>
      <c r="H486" s="39"/>
    </row>
    <row r="487" spans="5:8" ht="12" customHeight="1" x14ac:dyDescent="0.2">
      <c r="E487" s="10"/>
      <c r="H487" s="39"/>
    </row>
    <row r="488" spans="5:8" ht="12" customHeight="1" x14ac:dyDescent="0.2">
      <c r="E488" s="10"/>
      <c r="H488" s="39"/>
    </row>
    <row r="489" spans="5:8" ht="12" customHeight="1" x14ac:dyDescent="0.2">
      <c r="E489" s="10"/>
      <c r="H489" s="39"/>
    </row>
    <row r="490" spans="5:8" ht="12" customHeight="1" x14ac:dyDescent="0.2">
      <c r="E490" s="10"/>
      <c r="H490" s="39"/>
    </row>
    <row r="491" spans="5:8" ht="12" customHeight="1" x14ac:dyDescent="0.2">
      <c r="E491" s="10"/>
      <c r="H491" s="39"/>
    </row>
    <row r="492" spans="5:8" ht="12" customHeight="1" x14ac:dyDescent="0.2">
      <c r="E492" s="10"/>
      <c r="H492" s="39"/>
    </row>
    <row r="493" spans="5:8" ht="12" customHeight="1" x14ac:dyDescent="0.2">
      <c r="E493" s="10"/>
      <c r="H493" s="39"/>
    </row>
    <row r="494" spans="5:8" ht="12" customHeight="1" x14ac:dyDescent="0.2">
      <c r="E494" s="10"/>
      <c r="H494" s="39"/>
    </row>
    <row r="495" spans="5:8" ht="12" customHeight="1" x14ac:dyDescent="0.2">
      <c r="E495" s="10"/>
      <c r="H495" s="39"/>
    </row>
    <row r="496" spans="5:8" ht="12" customHeight="1" x14ac:dyDescent="0.2">
      <c r="E496" s="10"/>
      <c r="H496" s="39"/>
    </row>
    <row r="497" spans="5:8" ht="12" customHeight="1" x14ac:dyDescent="0.2">
      <c r="E497" s="10"/>
      <c r="H497" s="39"/>
    </row>
    <row r="498" spans="5:8" ht="12" customHeight="1" x14ac:dyDescent="0.2">
      <c r="E498" s="10"/>
      <c r="H498" s="39"/>
    </row>
    <row r="499" spans="5:8" ht="12" customHeight="1" x14ac:dyDescent="0.2">
      <c r="E499" s="10"/>
      <c r="H499" s="39"/>
    </row>
    <row r="500" spans="5:8" ht="12" customHeight="1" x14ac:dyDescent="0.2">
      <c r="E500" s="10"/>
      <c r="H500" s="39"/>
    </row>
    <row r="501" spans="5:8" ht="12" customHeight="1" x14ac:dyDescent="0.2">
      <c r="E501" s="10"/>
      <c r="H501" s="39"/>
    </row>
    <row r="502" spans="5:8" ht="12" customHeight="1" x14ac:dyDescent="0.2">
      <c r="E502" s="10"/>
      <c r="H502" s="39"/>
    </row>
    <row r="503" spans="5:8" ht="12" customHeight="1" x14ac:dyDescent="0.2">
      <c r="E503" s="10"/>
      <c r="H503" s="39"/>
    </row>
    <row r="504" spans="5:8" ht="12" customHeight="1" x14ac:dyDescent="0.2">
      <c r="E504" s="10"/>
      <c r="H504" s="39"/>
    </row>
    <row r="505" spans="5:8" ht="12" customHeight="1" x14ac:dyDescent="0.2">
      <c r="E505" s="10"/>
      <c r="H505" s="39"/>
    </row>
    <row r="506" spans="5:8" ht="12" customHeight="1" x14ac:dyDescent="0.2">
      <c r="E506" s="10"/>
      <c r="H506" s="39"/>
    </row>
    <row r="507" spans="5:8" ht="12" customHeight="1" x14ac:dyDescent="0.2">
      <c r="E507" s="10"/>
      <c r="H507" s="39"/>
    </row>
    <row r="508" spans="5:8" ht="12" customHeight="1" x14ac:dyDescent="0.2">
      <c r="E508" s="10"/>
      <c r="H508" s="39"/>
    </row>
    <row r="509" spans="5:8" ht="12" customHeight="1" x14ac:dyDescent="0.2">
      <c r="E509" s="10"/>
      <c r="H509" s="39"/>
    </row>
    <row r="510" spans="5:8" ht="12" customHeight="1" x14ac:dyDescent="0.2">
      <c r="E510" s="10"/>
      <c r="H510" s="39"/>
    </row>
    <row r="511" spans="5:8" ht="12" customHeight="1" x14ac:dyDescent="0.2">
      <c r="E511" s="10"/>
      <c r="H511" s="39"/>
    </row>
    <row r="512" spans="5:8" ht="12" customHeight="1" x14ac:dyDescent="0.2">
      <c r="E512" s="10"/>
      <c r="H512" s="39"/>
    </row>
    <row r="513" spans="5:8" ht="12" customHeight="1" x14ac:dyDescent="0.2">
      <c r="E513" s="10"/>
      <c r="H513" s="39"/>
    </row>
    <row r="514" spans="5:8" ht="12" customHeight="1" x14ac:dyDescent="0.2">
      <c r="E514" s="10"/>
      <c r="H514" s="39"/>
    </row>
    <row r="515" spans="5:8" ht="12" customHeight="1" x14ac:dyDescent="0.2">
      <c r="E515" s="10"/>
      <c r="H515" s="39"/>
    </row>
    <row r="516" spans="5:8" ht="12" customHeight="1" x14ac:dyDescent="0.2">
      <c r="E516" s="10"/>
      <c r="H516" s="39"/>
    </row>
    <row r="517" spans="5:8" ht="12" customHeight="1" x14ac:dyDescent="0.2">
      <c r="E517" s="10"/>
      <c r="H517" s="39"/>
    </row>
    <row r="518" spans="5:8" ht="12" customHeight="1" x14ac:dyDescent="0.2">
      <c r="E518" s="10"/>
      <c r="H518" s="39"/>
    </row>
    <row r="519" spans="5:8" ht="12" customHeight="1" x14ac:dyDescent="0.2">
      <c r="E519" s="10"/>
      <c r="H519" s="39"/>
    </row>
    <row r="520" spans="5:8" ht="12" customHeight="1" x14ac:dyDescent="0.2">
      <c r="E520" s="10"/>
      <c r="H520" s="39"/>
    </row>
    <row r="521" spans="5:8" ht="12" customHeight="1" x14ac:dyDescent="0.2">
      <c r="E521" s="10"/>
      <c r="H521" s="39"/>
    </row>
    <row r="522" spans="5:8" ht="12" customHeight="1" x14ac:dyDescent="0.2">
      <c r="E522" s="10"/>
      <c r="H522" s="39"/>
    </row>
    <row r="523" spans="5:8" ht="12" customHeight="1" x14ac:dyDescent="0.2">
      <c r="E523" s="10"/>
      <c r="H523" s="39"/>
    </row>
    <row r="524" spans="5:8" ht="12" customHeight="1" x14ac:dyDescent="0.2">
      <c r="E524" s="10"/>
      <c r="H524" s="39"/>
    </row>
    <row r="525" spans="5:8" ht="12" customHeight="1" x14ac:dyDescent="0.2">
      <c r="E525" s="10"/>
      <c r="H525" s="39"/>
    </row>
    <row r="526" spans="5:8" ht="12" customHeight="1" x14ac:dyDescent="0.2">
      <c r="E526" s="10"/>
      <c r="H526" s="39"/>
    </row>
    <row r="527" spans="5:8" ht="12" customHeight="1" x14ac:dyDescent="0.2">
      <c r="E527" s="10"/>
      <c r="H527" s="39"/>
    </row>
    <row r="528" spans="5:8" ht="12" customHeight="1" x14ac:dyDescent="0.2">
      <c r="E528" s="10"/>
      <c r="H528" s="39"/>
    </row>
    <row r="529" spans="5:8" ht="12" customHeight="1" x14ac:dyDescent="0.2">
      <c r="E529" s="10"/>
      <c r="H529" s="39"/>
    </row>
    <row r="530" spans="5:8" ht="12" customHeight="1" x14ac:dyDescent="0.2">
      <c r="E530" s="10"/>
      <c r="H530" s="39"/>
    </row>
    <row r="531" spans="5:8" ht="12" customHeight="1" x14ac:dyDescent="0.2">
      <c r="E531" s="10"/>
      <c r="H531" s="39"/>
    </row>
    <row r="532" spans="5:8" ht="12" customHeight="1" x14ac:dyDescent="0.2">
      <c r="E532" s="10"/>
      <c r="H532" s="39"/>
    </row>
    <row r="533" spans="5:8" ht="12" customHeight="1" x14ac:dyDescent="0.2">
      <c r="E533" s="10"/>
      <c r="H533" s="39"/>
    </row>
    <row r="534" spans="5:8" ht="12" customHeight="1" x14ac:dyDescent="0.2">
      <c r="E534" s="10"/>
      <c r="H534" s="39"/>
    </row>
    <row r="535" spans="5:8" ht="12" customHeight="1" x14ac:dyDescent="0.2">
      <c r="E535" s="10"/>
      <c r="H535" s="39"/>
    </row>
    <row r="536" spans="5:8" ht="12" customHeight="1" x14ac:dyDescent="0.2">
      <c r="E536" s="10"/>
      <c r="H536" s="39"/>
    </row>
    <row r="537" spans="5:8" ht="12" customHeight="1" x14ac:dyDescent="0.2">
      <c r="E537" s="10"/>
      <c r="H537" s="39"/>
    </row>
    <row r="538" spans="5:8" ht="12" customHeight="1" x14ac:dyDescent="0.2">
      <c r="E538" s="10"/>
      <c r="H538" s="39"/>
    </row>
    <row r="539" spans="5:8" ht="12" customHeight="1" x14ac:dyDescent="0.2">
      <c r="E539" s="10"/>
      <c r="H539" s="39"/>
    </row>
    <row r="540" spans="5:8" ht="12" customHeight="1" x14ac:dyDescent="0.2">
      <c r="E540" s="10"/>
      <c r="H540" s="39"/>
    </row>
    <row r="541" spans="5:8" ht="12" customHeight="1" x14ac:dyDescent="0.2">
      <c r="E541" s="10"/>
      <c r="H541" s="39"/>
    </row>
    <row r="542" spans="5:8" ht="12" customHeight="1" x14ac:dyDescent="0.2">
      <c r="E542" s="10"/>
      <c r="H542" s="39"/>
    </row>
    <row r="543" spans="5:8" ht="12" customHeight="1" x14ac:dyDescent="0.2">
      <c r="E543" s="10"/>
      <c r="H543" s="39"/>
    </row>
    <row r="544" spans="5:8" ht="12" customHeight="1" x14ac:dyDescent="0.2">
      <c r="E544" s="10"/>
      <c r="H544" s="39"/>
    </row>
    <row r="545" spans="5:8" ht="12" customHeight="1" x14ac:dyDescent="0.2">
      <c r="E545" s="10"/>
      <c r="H545" s="39"/>
    </row>
    <row r="546" spans="5:8" ht="12" customHeight="1" x14ac:dyDescent="0.2">
      <c r="E546" s="10"/>
      <c r="H546" s="39"/>
    </row>
    <row r="547" spans="5:8" ht="12" customHeight="1" x14ac:dyDescent="0.2">
      <c r="E547" s="10"/>
      <c r="H547" s="39"/>
    </row>
    <row r="548" spans="5:8" ht="12" customHeight="1" x14ac:dyDescent="0.2">
      <c r="E548" s="10"/>
      <c r="H548" s="39"/>
    </row>
    <row r="549" spans="5:8" ht="12" customHeight="1" x14ac:dyDescent="0.2">
      <c r="E549" s="10"/>
      <c r="H549" s="39"/>
    </row>
    <row r="550" spans="5:8" ht="12" customHeight="1" x14ac:dyDescent="0.2">
      <c r="E550" s="10"/>
      <c r="H550" s="39"/>
    </row>
    <row r="551" spans="5:8" ht="12" customHeight="1" x14ac:dyDescent="0.2">
      <c r="E551" s="10"/>
      <c r="H551" s="39"/>
    </row>
    <row r="552" spans="5:8" ht="12" customHeight="1" x14ac:dyDescent="0.2">
      <c r="E552" s="10"/>
      <c r="H552" s="39"/>
    </row>
    <row r="553" spans="5:8" ht="12" customHeight="1" x14ac:dyDescent="0.2">
      <c r="E553" s="10"/>
      <c r="H553" s="39"/>
    </row>
    <row r="554" spans="5:8" ht="12" customHeight="1" x14ac:dyDescent="0.2">
      <c r="E554" s="10"/>
      <c r="H554" s="39"/>
    </row>
    <row r="555" spans="5:8" ht="12" customHeight="1" x14ac:dyDescent="0.2">
      <c r="E555" s="10"/>
      <c r="H555" s="39"/>
    </row>
    <row r="556" spans="5:8" ht="12" customHeight="1" x14ac:dyDescent="0.2">
      <c r="E556" s="10"/>
      <c r="H556" s="39"/>
    </row>
    <row r="557" spans="5:8" ht="12" customHeight="1" x14ac:dyDescent="0.2">
      <c r="E557" s="10"/>
      <c r="H557" s="39"/>
    </row>
    <row r="558" spans="5:8" ht="12" customHeight="1" x14ac:dyDescent="0.2">
      <c r="E558" s="10"/>
      <c r="H558" s="39"/>
    </row>
    <row r="559" spans="5:8" ht="12" customHeight="1" x14ac:dyDescent="0.2">
      <c r="E559" s="10"/>
      <c r="H559" s="39"/>
    </row>
    <row r="560" spans="5:8" ht="12" customHeight="1" x14ac:dyDescent="0.2">
      <c r="E560" s="10"/>
      <c r="H560" s="39"/>
    </row>
    <row r="561" spans="5:8" ht="12" customHeight="1" x14ac:dyDescent="0.2">
      <c r="E561" s="10"/>
      <c r="H561" s="39"/>
    </row>
    <row r="562" spans="5:8" ht="12" customHeight="1" x14ac:dyDescent="0.2">
      <c r="E562" s="10"/>
      <c r="H562" s="39"/>
    </row>
    <row r="563" spans="5:8" ht="12" customHeight="1" x14ac:dyDescent="0.2">
      <c r="E563" s="10"/>
      <c r="H563" s="39"/>
    </row>
    <row r="564" spans="5:8" ht="12" customHeight="1" x14ac:dyDescent="0.2">
      <c r="E564" s="10"/>
      <c r="H564" s="39"/>
    </row>
    <row r="565" spans="5:8" ht="12" customHeight="1" x14ac:dyDescent="0.2">
      <c r="E565" s="10"/>
      <c r="H565" s="39"/>
    </row>
    <row r="566" spans="5:8" ht="12" customHeight="1" x14ac:dyDescent="0.2">
      <c r="E566" s="10"/>
      <c r="H566" s="39"/>
    </row>
    <row r="567" spans="5:8" ht="12" customHeight="1" x14ac:dyDescent="0.2">
      <c r="E567" s="10"/>
      <c r="H567" s="39"/>
    </row>
    <row r="568" spans="5:8" ht="12" customHeight="1" x14ac:dyDescent="0.2">
      <c r="E568" s="10"/>
      <c r="H568" s="39"/>
    </row>
    <row r="569" spans="5:8" ht="12" customHeight="1" x14ac:dyDescent="0.2">
      <c r="E569" s="10"/>
      <c r="H569" s="39"/>
    </row>
    <row r="570" spans="5:8" ht="12" customHeight="1" x14ac:dyDescent="0.2">
      <c r="E570" s="10"/>
      <c r="H570" s="39"/>
    </row>
    <row r="571" spans="5:8" ht="12" customHeight="1" x14ac:dyDescent="0.2">
      <c r="E571" s="10"/>
      <c r="H571" s="39"/>
    </row>
    <row r="572" spans="5:8" ht="12" customHeight="1" x14ac:dyDescent="0.2">
      <c r="E572" s="10"/>
      <c r="H572" s="39"/>
    </row>
    <row r="573" spans="5:8" ht="12" customHeight="1" x14ac:dyDescent="0.2">
      <c r="E573" s="10"/>
      <c r="H573" s="39"/>
    </row>
    <row r="574" spans="5:8" ht="12" customHeight="1" x14ac:dyDescent="0.2">
      <c r="E574" s="10"/>
      <c r="H574" s="39"/>
    </row>
    <row r="575" spans="5:8" ht="12" customHeight="1" x14ac:dyDescent="0.2">
      <c r="E575" s="10"/>
      <c r="H575" s="39"/>
    </row>
    <row r="576" spans="5:8" ht="12" customHeight="1" x14ac:dyDescent="0.2">
      <c r="E576" s="10"/>
      <c r="H576" s="39"/>
    </row>
    <row r="577" spans="5:8" ht="12" customHeight="1" x14ac:dyDescent="0.2">
      <c r="E577" s="10"/>
      <c r="H577" s="39"/>
    </row>
    <row r="578" spans="5:8" ht="12" customHeight="1" x14ac:dyDescent="0.2">
      <c r="E578" s="10"/>
      <c r="H578" s="39"/>
    </row>
    <row r="579" spans="5:8" ht="12" customHeight="1" x14ac:dyDescent="0.2">
      <c r="E579" s="10"/>
      <c r="H579" s="39"/>
    </row>
    <row r="580" spans="5:8" ht="12" customHeight="1" x14ac:dyDescent="0.2">
      <c r="E580" s="10"/>
      <c r="H580" s="39"/>
    </row>
    <row r="581" spans="5:8" ht="12" customHeight="1" x14ac:dyDescent="0.2">
      <c r="E581" s="10"/>
      <c r="H581" s="39"/>
    </row>
    <row r="582" spans="5:8" ht="12" customHeight="1" x14ac:dyDescent="0.2">
      <c r="E582" s="10"/>
      <c r="H582" s="39"/>
    </row>
    <row r="583" spans="5:8" ht="12" customHeight="1" x14ac:dyDescent="0.2">
      <c r="E583" s="10"/>
      <c r="H583" s="39"/>
    </row>
    <row r="584" spans="5:8" ht="12" customHeight="1" x14ac:dyDescent="0.2">
      <c r="E584" s="10"/>
      <c r="H584" s="39"/>
    </row>
    <row r="585" spans="5:8" ht="12" customHeight="1" x14ac:dyDescent="0.2">
      <c r="E585" s="10"/>
      <c r="H585" s="39"/>
    </row>
    <row r="586" spans="5:8" ht="12" customHeight="1" x14ac:dyDescent="0.2">
      <c r="E586" s="10"/>
      <c r="H586" s="39"/>
    </row>
    <row r="587" spans="5:8" ht="12" customHeight="1" x14ac:dyDescent="0.2">
      <c r="E587" s="10"/>
      <c r="H587" s="39"/>
    </row>
    <row r="588" spans="5:8" ht="12" customHeight="1" x14ac:dyDescent="0.2">
      <c r="E588" s="10"/>
      <c r="H588" s="39"/>
    </row>
    <row r="589" spans="5:8" ht="12" customHeight="1" x14ac:dyDescent="0.2">
      <c r="E589" s="10"/>
      <c r="H589" s="39"/>
    </row>
    <row r="590" spans="5:8" ht="12" customHeight="1" x14ac:dyDescent="0.2">
      <c r="E590" s="10"/>
      <c r="H590" s="39"/>
    </row>
    <row r="591" spans="5:8" ht="12" customHeight="1" x14ac:dyDescent="0.2">
      <c r="E591" s="10"/>
      <c r="H591" s="39"/>
    </row>
    <row r="592" spans="5:8" ht="12" customHeight="1" x14ac:dyDescent="0.2">
      <c r="E592" s="10"/>
      <c r="H592" s="39"/>
    </row>
    <row r="593" spans="5:8" ht="12" customHeight="1" x14ac:dyDescent="0.2">
      <c r="E593" s="10"/>
      <c r="H593" s="39"/>
    </row>
    <row r="594" spans="5:8" ht="12" customHeight="1" x14ac:dyDescent="0.2">
      <c r="E594" s="10"/>
      <c r="H594" s="39"/>
    </row>
    <row r="595" spans="5:8" ht="12" customHeight="1" x14ac:dyDescent="0.2">
      <c r="E595" s="10"/>
      <c r="H595" s="39"/>
    </row>
    <row r="596" spans="5:8" ht="12" customHeight="1" x14ac:dyDescent="0.2">
      <c r="E596" s="10"/>
      <c r="H596" s="39"/>
    </row>
    <row r="597" spans="5:8" ht="12" customHeight="1" x14ac:dyDescent="0.2">
      <c r="E597" s="10"/>
      <c r="H597" s="39"/>
    </row>
    <row r="598" spans="5:8" ht="12" customHeight="1" x14ac:dyDescent="0.2">
      <c r="E598" s="10"/>
      <c r="H598" s="39"/>
    </row>
    <row r="599" spans="5:8" ht="12" customHeight="1" x14ac:dyDescent="0.2">
      <c r="E599" s="10"/>
      <c r="H599" s="39"/>
    </row>
    <row r="600" spans="5:8" ht="12" customHeight="1" x14ac:dyDescent="0.2">
      <c r="E600" s="10"/>
      <c r="H600" s="39"/>
    </row>
    <row r="601" spans="5:8" ht="12" customHeight="1" x14ac:dyDescent="0.2">
      <c r="E601" s="10"/>
      <c r="H601" s="39"/>
    </row>
    <row r="602" spans="5:8" ht="12" customHeight="1" x14ac:dyDescent="0.2">
      <c r="E602" s="10"/>
      <c r="H602" s="39"/>
    </row>
    <row r="603" spans="5:8" ht="12" customHeight="1" x14ac:dyDescent="0.2">
      <c r="E603" s="10"/>
      <c r="H603" s="39"/>
    </row>
    <row r="604" spans="5:8" ht="12" customHeight="1" x14ac:dyDescent="0.2">
      <c r="E604" s="10"/>
      <c r="H604" s="39"/>
    </row>
    <row r="605" spans="5:8" ht="12" customHeight="1" x14ac:dyDescent="0.2">
      <c r="E605" s="10"/>
      <c r="H605" s="39"/>
    </row>
    <row r="606" spans="5:8" ht="12" customHeight="1" x14ac:dyDescent="0.2">
      <c r="E606" s="10"/>
      <c r="H606" s="39"/>
    </row>
    <row r="607" spans="5:8" ht="12" customHeight="1" x14ac:dyDescent="0.2">
      <c r="E607" s="10"/>
      <c r="H607" s="39"/>
    </row>
    <row r="608" spans="5:8" ht="12" customHeight="1" x14ac:dyDescent="0.2">
      <c r="E608" s="10"/>
      <c r="H608" s="39"/>
    </row>
    <row r="609" spans="5:8" ht="12" customHeight="1" x14ac:dyDescent="0.2">
      <c r="E609" s="10"/>
      <c r="H609" s="39"/>
    </row>
    <row r="610" spans="5:8" ht="12" customHeight="1" x14ac:dyDescent="0.2">
      <c r="E610" s="10"/>
      <c r="H610" s="39"/>
    </row>
    <row r="611" spans="5:8" ht="12" customHeight="1" x14ac:dyDescent="0.2">
      <c r="E611" s="10"/>
      <c r="H611" s="39"/>
    </row>
    <row r="612" spans="5:8" ht="12" customHeight="1" x14ac:dyDescent="0.2">
      <c r="E612" s="10"/>
      <c r="H612" s="39"/>
    </row>
    <row r="613" spans="5:8" ht="12" customHeight="1" x14ac:dyDescent="0.2">
      <c r="E613" s="10"/>
      <c r="H613" s="39"/>
    </row>
    <row r="614" spans="5:8" ht="12" customHeight="1" x14ac:dyDescent="0.2">
      <c r="E614" s="10"/>
      <c r="H614" s="39"/>
    </row>
    <row r="615" spans="5:8" ht="12" customHeight="1" x14ac:dyDescent="0.2">
      <c r="E615" s="10"/>
      <c r="H615" s="39"/>
    </row>
    <row r="616" spans="5:8" ht="12" customHeight="1" x14ac:dyDescent="0.2">
      <c r="E616" s="10"/>
      <c r="H616" s="39"/>
    </row>
    <row r="617" spans="5:8" ht="12" customHeight="1" x14ac:dyDescent="0.2">
      <c r="E617" s="10"/>
      <c r="H617" s="39"/>
    </row>
    <row r="618" spans="5:8" ht="12" customHeight="1" x14ac:dyDescent="0.2">
      <c r="E618" s="10"/>
      <c r="H618" s="39"/>
    </row>
    <row r="619" spans="5:8" ht="12" customHeight="1" x14ac:dyDescent="0.2">
      <c r="E619" s="10"/>
      <c r="H619" s="39"/>
    </row>
    <row r="620" spans="5:8" ht="12" customHeight="1" x14ac:dyDescent="0.2">
      <c r="E620" s="10"/>
      <c r="H620" s="39"/>
    </row>
    <row r="621" spans="5:8" ht="12" customHeight="1" x14ac:dyDescent="0.2">
      <c r="E621" s="10"/>
      <c r="H621" s="39"/>
    </row>
    <row r="622" spans="5:8" ht="12" customHeight="1" x14ac:dyDescent="0.2">
      <c r="E622" s="10"/>
      <c r="H622" s="39"/>
    </row>
    <row r="623" spans="5:8" ht="12" customHeight="1" x14ac:dyDescent="0.2">
      <c r="E623" s="10"/>
      <c r="H623" s="39"/>
    </row>
    <row r="624" spans="5:8" ht="12" customHeight="1" x14ac:dyDescent="0.2">
      <c r="E624" s="10"/>
      <c r="H624" s="39"/>
    </row>
    <row r="625" spans="5:8" ht="12" customHeight="1" x14ac:dyDescent="0.2">
      <c r="E625" s="10"/>
      <c r="H625" s="39"/>
    </row>
    <row r="626" spans="5:8" ht="12" customHeight="1" x14ac:dyDescent="0.2">
      <c r="E626" s="10"/>
      <c r="H626" s="39"/>
    </row>
    <row r="627" spans="5:8" ht="12" customHeight="1" x14ac:dyDescent="0.2">
      <c r="E627" s="10"/>
      <c r="H627" s="39"/>
    </row>
    <row r="628" spans="5:8" ht="12" customHeight="1" x14ac:dyDescent="0.2">
      <c r="E628" s="10"/>
      <c r="H628" s="39"/>
    </row>
    <row r="629" spans="5:8" ht="12" customHeight="1" x14ac:dyDescent="0.2">
      <c r="E629" s="10"/>
      <c r="H629" s="39"/>
    </row>
    <row r="630" spans="5:8" ht="12" customHeight="1" x14ac:dyDescent="0.2">
      <c r="E630" s="10"/>
      <c r="H630" s="39"/>
    </row>
    <row r="631" spans="5:8" ht="12" customHeight="1" x14ac:dyDescent="0.2">
      <c r="E631" s="10"/>
      <c r="H631" s="39"/>
    </row>
    <row r="632" spans="5:8" ht="12" customHeight="1" x14ac:dyDescent="0.2">
      <c r="E632" s="10"/>
      <c r="H632" s="39"/>
    </row>
    <row r="633" spans="5:8" ht="12" customHeight="1" x14ac:dyDescent="0.2">
      <c r="E633" s="10"/>
      <c r="H633" s="39"/>
    </row>
    <row r="634" spans="5:8" ht="12" customHeight="1" x14ac:dyDescent="0.2">
      <c r="E634" s="10"/>
      <c r="H634" s="39"/>
    </row>
    <row r="635" spans="5:8" ht="12" customHeight="1" x14ac:dyDescent="0.2">
      <c r="E635" s="10"/>
      <c r="H635" s="39"/>
    </row>
    <row r="636" spans="5:8" ht="12" customHeight="1" x14ac:dyDescent="0.2">
      <c r="E636" s="10"/>
      <c r="H636" s="39"/>
    </row>
    <row r="637" spans="5:8" ht="12" customHeight="1" x14ac:dyDescent="0.2">
      <c r="E637" s="10"/>
      <c r="H637" s="39"/>
    </row>
    <row r="638" spans="5:8" ht="12" customHeight="1" x14ac:dyDescent="0.2">
      <c r="E638" s="10"/>
      <c r="H638" s="39"/>
    </row>
    <row r="639" spans="5:8" ht="12" customHeight="1" x14ac:dyDescent="0.2">
      <c r="E639" s="10"/>
      <c r="H639" s="39"/>
    </row>
    <row r="640" spans="5:8" ht="12" customHeight="1" x14ac:dyDescent="0.2">
      <c r="E640" s="10"/>
      <c r="H640" s="39"/>
    </row>
    <row r="641" spans="5:8" ht="12" customHeight="1" x14ac:dyDescent="0.2">
      <c r="E641" s="10"/>
      <c r="H641" s="39"/>
    </row>
    <row r="642" spans="5:8" ht="12" customHeight="1" x14ac:dyDescent="0.2">
      <c r="E642" s="10"/>
      <c r="H642" s="39"/>
    </row>
    <row r="643" spans="5:8" ht="12" customHeight="1" x14ac:dyDescent="0.2">
      <c r="E643" s="10"/>
      <c r="H643" s="39"/>
    </row>
    <row r="644" spans="5:8" ht="12" customHeight="1" x14ac:dyDescent="0.2">
      <c r="E644" s="10"/>
      <c r="H644" s="39"/>
    </row>
    <row r="645" spans="5:8" ht="12" customHeight="1" x14ac:dyDescent="0.2">
      <c r="E645" s="10"/>
      <c r="H645" s="39"/>
    </row>
    <row r="646" spans="5:8" ht="12" customHeight="1" x14ac:dyDescent="0.2">
      <c r="E646" s="10"/>
      <c r="H646" s="39"/>
    </row>
    <row r="647" spans="5:8" ht="12" customHeight="1" x14ac:dyDescent="0.2">
      <c r="E647" s="10"/>
      <c r="H647" s="39"/>
    </row>
    <row r="648" spans="5:8" ht="12" customHeight="1" x14ac:dyDescent="0.2">
      <c r="E648" s="10"/>
      <c r="H648" s="39"/>
    </row>
    <row r="649" spans="5:8" ht="12" customHeight="1" x14ac:dyDescent="0.2">
      <c r="E649" s="10"/>
      <c r="H649" s="39"/>
    </row>
    <row r="650" spans="5:8" ht="12" customHeight="1" x14ac:dyDescent="0.2">
      <c r="E650" s="10"/>
      <c r="H650" s="39"/>
    </row>
    <row r="651" spans="5:8" ht="12" customHeight="1" x14ac:dyDescent="0.2">
      <c r="E651" s="10"/>
      <c r="H651" s="39"/>
    </row>
    <row r="652" spans="5:8" ht="12" customHeight="1" x14ac:dyDescent="0.2">
      <c r="E652" s="10"/>
      <c r="H652" s="39"/>
    </row>
    <row r="653" spans="5:8" ht="12" customHeight="1" x14ac:dyDescent="0.2">
      <c r="E653" s="10"/>
      <c r="H653" s="39"/>
    </row>
    <row r="654" spans="5:8" ht="12" customHeight="1" x14ac:dyDescent="0.2">
      <c r="E654" s="10"/>
      <c r="H654" s="39"/>
    </row>
    <row r="655" spans="5:8" ht="12" customHeight="1" x14ac:dyDescent="0.2">
      <c r="E655" s="10"/>
      <c r="H655" s="39"/>
    </row>
    <row r="656" spans="5:8" ht="12" customHeight="1" x14ac:dyDescent="0.2">
      <c r="E656" s="10"/>
      <c r="H656" s="39"/>
    </row>
    <row r="657" spans="5:8" ht="12" customHeight="1" x14ac:dyDescent="0.2">
      <c r="E657" s="10"/>
      <c r="H657" s="39"/>
    </row>
    <row r="658" spans="5:8" ht="12" customHeight="1" x14ac:dyDescent="0.2">
      <c r="E658" s="10"/>
      <c r="H658" s="39"/>
    </row>
    <row r="659" spans="5:8" ht="12" customHeight="1" x14ac:dyDescent="0.2">
      <c r="E659" s="10"/>
      <c r="H659" s="39"/>
    </row>
    <row r="660" spans="5:8" ht="12" customHeight="1" x14ac:dyDescent="0.2">
      <c r="E660" s="10"/>
      <c r="H660" s="39"/>
    </row>
    <row r="661" spans="5:8" ht="12" customHeight="1" x14ac:dyDescent="0.2">
      <c r="E661" s="10"/>
      <c r="H661" s="39"/>
    </row>
    <row r="662" spans="5:8" ht="12" customHeight="1" x14ac:dyDescent="0.2">
      <c r="E662" s="10"/>
      <c r="H662" s="39"/>
    </row>
    <row r="663" spans="5:8" ht="12" customHeight="1" x14ac:dyDescent="0.2">
      <c r="E663" s="10"/>
      <c r="H663" s="39"/>
    </row>
    <row r="664" spans="5:8" ht="12" customHeight="1" x14ac:dyDescent="0.2">
      <c r="E664" s="10"/>
      <c r="H664" s="39"/>
    </row>
    <row r="665" spans="5:8" ht="12" customHeight="1" x14ac:dyDescent="0.2">
      <c r="E665" s="10"/>
      <c r="H665" s="39"/>
    </row>
    <row r="666" spans="5:8" ht="12" customHeight="1" x14ac:dyDescent="0.2">
      <c r="E666" s="10"/>
      <c r="H666" s="39"/>
    </row>
    <row r="667" spans="5:8" ht="12" customHeight="1" x14ac:dyDescent="0.2">
      <c r="E667" s="10"/>
      <c r="H667" s="39"/>
    </row>
    <row r="668" spans="5:8" ht="12" customHeight="1" x14ac:dyDescent="0.2">
      <c r="E668" s="10"/>
      <c r="H668" s="39"/>
    </row>
    <row r="669" spans="5:8" ht="12" customHeight="1" x14ac:dyDescent="0.2">
      <c r="E669" s="10"/>
      <c r="H669" s="39"/>
    </row>
    <row r="670" spans="5:8" ht="12" customHeight="1" x14ac:dyDescent="0.2">
      <c r="E670" s="10"/>
      <c r="H670" s="39"/>
    </row>
    <row r="671" spans="5:8" ht="12" customHeight="1" x14ac:dyDescent="0.2">
      <c r="E671" s="10"/>
      <c r="H671" s="39"/>
    </row>
    <row r="672" spans="5:8" ht="12" customHeight="1" x14ac:dyDescent="0.2">
      <c r="E672" s="10"/>
      <c r="H672" s="39"/>
    </row>
    <row r="673" spans="5:8" ht="12" customHeight="1" x14ac:dyDescent="0.2">
      <c r="E673" s="10"/>
      <c r="H673" s="39"/>
    </row>
    <row r="674" spans="5:8" ht="12" customHeight="1" x14ac:dyDescent="0.2">
      <c r="E674" s="10"/>
      <c r="H674" s="39"/>
    </row>
    <row r="675" spans="5:8" ht="12" customHeight="1" x14ac:dyDescent="0.2">
      <c r="E675" s="10"/>
      <c r="H675" s="39"/>
    </row>
    <row r="676" spans="5:8" ht="12" customHeight="1" x14ac:dyDescent="0.2">
      <c r="E676" s="10"/>
      <c r="H676" s="39"/>
    </row>
    <row r="677" spans="5:8" ht="12" customHeight="1" x14ac:dyDescent="0.2">
      <c r="E677" s="10"/>
      <c r="H677" s="39"/>
    </row>
    <row r="678" spans="5:8" ht="12" customHeight="1" x14ac:dyDescent="0.2">
      <c r="E678" s="10"/>
      <c r="H678" s="39"/>
    </row>
    <row r="679" spans="5:8" ht="12" customHeight="1" x14ac:dyDescent="0.2">
      <c r="E679" s="10"/>
      <c r="H679" s="39"/>
    </row>
    <row r="680" spans="5:8" ht="12" customHeight="1" x14ac:dyDescent="0.2">
      <c r="E680" s="10"/>
      <c r="H680" s="39"/>
    </row>
    <row r="681" spans="5:8" ht="12" customHeight="1" x14ac:dyDescent="0.2">
      <c r="E681" s="10"/>
      <c r="H681" s="39"/>
    </row>
    <row r="682" spans="5:8" ht="12" customHeight="1" x14ac:dyDescent="0.2">
      <c r="E682" s="10"/>
      <c r="H682" s="39"/>
    </row>
    <row r="683" spans="5:8" ht="12" customHeight="1" x14ac:dyDescent="0.2">
      <c r="E683" s="10"/>
      <c r="H683" s="39"/>
    </row>
    <row r="684" spans="5:8" ht="12" customHeight="1" x14ac:dyDescent="0.2">
      <c r="E684" s="10"/>
      <c r="H684" s="39"/>
    </row>
    <row r="685" spans="5:8" ht="12" customHeight="1" x14ac:dyDescent="0.2">
      <c r="E685" s="10"/>
      <c r="H685" s="39"/>
    </row>
    <row r="686" spans="5:8" ht="12" customHeight="1" x14ac:dyDescent="0.2">
      <c r="E686" s="10"/>
      <c r="H686" s="39"/>
    </row>
    <row r="687" spans="5:8" ht="12" customHeight="1" x14ac:dyDescent="0.2">
      <c r="E687" s="10"/>
      <c r="H687" s="39"/>
    </row>
    <row r="688" spans="5:8" ht="12" customHeight="1" x14ac:dyDescent="0.2">
      <c r="E688" s="10"/>
      <c r="H688" s="39"/>
    </row>
    <row r="689" spans="5:8" ht="12" customHeight="1" x14ac:dyDescent="0.2">
      <c r="E689" s="10"/>
      <c r="H689" s="39"/>
    </row>
    <row r="690" spans="5:8" ht="12" customHeight="1" x14ac:dyDescent="0.2">
      <c r="E690" s="10"/>
      <c r="H690" s="39"/>
    </row>
    <row r="691" spans="5:8" ht="12" customHeight="1" x14ac:dyDescent="0.2">
      <c r="E691" s="10"/>
      <c r="H691" s="39"/>
    </row>
    <row r="692" spans="5:8" ht="12" customHeight="1" x14ac:dyDescent="0.2">
      <c r="E692" s="10"/>
      <c r="H692" s="39"/>
    </row>
    <row r="693" spans="5:8" ht="12" customHeight="1" x14ac:dyDescent="0.2">
      <c r="E693" s="10"/>
      <c r="H693" s="39"/>
    </row>
    <row r="694" spans="5:8" ht="12" customHeight="1" x14ac:dyDescent="0.2">
      <c r="E694" s="10"/>
      <c r="H694" s="39"/>
    </row>
    <row r="695" spans="5:8" ht="12" customHeight="1" x14ac:dyDescent="0.2">
      <c r="E695" s="10"/>
      <c r="H695" s="39"/>
    </row>
    <row r="696" spans="5:8" ht="12" customHeight="1" x14ac:dyDescent="0.2">
      <c r="E696" s="10"/>
      <c r="H696" s="39"/>
    </row>
    <row r="697" spans="5:8" ht="12" customHeight="1" x14ac:dyDescent="0.2">
      <c r="E697" s="10"/>
      <c r="H697" s="39"/>
    </row>
    <row r="698" spans="5:8" ht="12" customHeight="1" x14ac:dyDescent="0.2">
      <c r="E698" s="10"/>
      <c r="H698" s="39"/>
    </row>
    <row r="699" spans="5:8" ht="12" customHeight="1" x14ac:dyDescent="0.2">
      <c r="E699" s="10"/>
      <c r="H699" s="39"/>
    </row>
    <row r="700" spans="5:8" ht="12" customHeight="1" x14ac:dyDescent="0.2">
      <c r="E700" s="10"/>
      <c r="H700" s="39"/>
    </row>
    <row r="701" spans="5:8" ht="12" customHeight="1" x14ac:dyDescent="0.2">
      <c r="E701" s="10"/>
      <c r="H701" s="39"/>
    </row>
    <row r="702" spans="5:8" ht="12" customHeight="1" x14ac:dyDescent="0.2">
      <c r="E702" s="10"/>
      <c r="H702" s="39"/>
    </row>
    <row r="703" spans="5:8" ht="12" customHeight="1" x14ac:dyDescent="0.2">
      <c r="E703" s="10"/>
      <c r="H703" s="39"/>
    </row>
    <row r="704" spans="5:8" ht="12" customHeight="1" x14ac:dyDescent="0.2">
      <c r="E704" s="10"/>
      <c r="H704" s="39"/>
    </row>
    <row r="705" spans="5:8" ht="12" customHeight="1" x14ac:dyDescent="0.2">
      <c r="E705" s="10"/>
      <c r="H705" s="39"/>
    </row>
    <row r="706" spans="5:8" ht="12" customHeight="1" x14ac:dyDescent="0.2">
      <c r="E706" s="10"/>
      <c r="H706" s="39"/>
    </row>
    <row r="707" spans="5:8" ht="12" customHeight="1" x14ac:dyDescent="0.2">
      <c r="E707" s="10"/>
      <c r="H707" s="39"/>
    </row>
    <row r="708" spans="5:8" ht="12" customHeight="1" x14ac:dyDescent="0.2">
      <c r="E708" s="10"/>
      <c r="H708" s="39"/>
    </row>
    <row r="709" spans="5:8" ht="12" customHeight="1" x14ac:dyDescent="0.2">
      <c r="E709" s="10"/>
      <c r="H709" s="39"/>
    </row>
    <row r="710" spans="5:8" ht="12" customHeight="1" x14ac:dyDescent="0.2">
      <c r="E710" s="10"/>
      <c r="H710" s="39"/>
    </row>
    <row r="711" spans="5:8" ht="12" customHeight="1" x14ac:dyDescent="0.2">
      <c r="E711" s="10"/>
      <c r="H711" s="39"/>
    </row>
    <row r="712" spans="5:8" ht="12" customHeight="1" x14ac:dyDescent="0.2">
      <c r="E712" s="10"/>
      <c r="H712" s="39"/>
    </row>
    <row r="713" spans="5:8" ht="12" customHeight="1" x14ac:dyDescent="0.2">
      <c r="E713" s="10"/>
      <c r="H713" s="39"/>
    </row>
    <row r="714" spans="5:8" ht="12" customHeight="1" x14ac:dyDescent="0.2">
      <c r="E714" s="10"/>
      <c r="H714" s="39"/>
    </row>
    <row r="715" spans="5:8" ht="12" customHeight="1" x14ac:dyDescent="0.2">
      <c r="E715" s="10"/>
      <c r="H715" s="39"/>
    </row>
    <row r="716" spans="5:8" ht="12" customHeight="1" x14ac:dyDescent="0.2">
      <c r="E716" s="10"/>
      <c r="H716" s="39"/>
    </row>
    <row r="717" spans="5:8" ht="12" customHeight="1" x14ac:dyDescent="0.2">
      <c r="E717" s="10"/>
      <c r="H717" s="39"/>
    </row>
    <row r="718" spans="5:8" ht="12" customHeight="1" x14ac:dyDescent="0.2">
      <c r="E718" s="10"/>
      <c r="H718" s="39"/>
    </row>
    <row r="719" spans="5:8" ht="12" customHeight="1" x14ac:dyDescent="0.2">
      <c r="E719" s="10"/>
      <c r="H719" s="39"/>
    </row>
    <row r="720" spans="5:8" ht="12" customHeight="1" x14ac:dyDescent="0.2">
      <c r="E720" s="10"/>
      <c r="H720" s="39"/>
    </row>
    <row r="721" spans="5:8" ht="12" customHeight="1" x14ac:dyDescent="0.2">
      <c r="E721" s="10"/>
      <c r="H721" s="39"/>
    </row>
    <row r="722" spans="5:8" ht="12" customHeight="1" x14ac:dyDescent="0.2">
      <c r="E722" s="10"/>
      <c r="H722" s="39"/>
    </row>
    <row r="723" spans="5:8" ht="12" customHeight="1" x14ac:dyDescent="0.2">
      <c r="E723" s="10"/>
      <c r="H723" s="39"/>
    </row>
    <row r="724" spans="5:8" ht="12" customHeight="1" x14ac:dyDescent="0.2">
      <c r="E724" s="10"/>
      <c r="H724" s="39"/>
    </row>
    <row r="725" spans="5:8" ht="12" customHeight="1" x14ac:dyDescent="0.2">
      <c r="E725" s="10"/>
      <c r="H725" s="39"/>
    </row>
    <row r="726" spans="5:8" ht="12" customHeight="1" x14ac:dyDescent="0.2">
      <c r="E726" s="10"/>
      <c r="H726" s="39"/>
    </row>
    <row r="727" spans="5:8" ht="12" customHeight="1" x14ac:dyDescent="0.2">
      <c r="E727" s="10"/>
      <c r="H727" s="39"/>
    </row>
    <row r="728" spans="5:8" ht="12" customHeight="1" x14ac:dyDescent="0.2">
      <c r="E728" s="10"/>
      <c r="H728" s="39"/>
    </row>
    <row r="729" spans="5:8" ht="12" customHeight="1" x14ac:dyDescent="0.2">
      <c r="E729" s="10"/>
      <c r="H729" s="39"/>
    </row>
    <row r="730" spans="5:8" ht="12" customHeight="1" x14ac:dyDescent="0.2">
      <c r="E730" s="10"/>
      <c r="H730" s="39"/>
    </row>
    <row r="731" spans="5:8" ht="12" customHeight="1" x14ac:dyDescent="0.2">
      <c r="E731" s="10"/>
      <c r="H731" s="39"/>
    </row>
    <row r="732" spans="5:8" ht="12" customHeight="1" x14ac:dyDescent="0.2">
      <c r="E732" s="10"/>
      <c r="H732" s="39"/>
    </row>
    <row r="733" spans="5:8" ht="12" customHeight="1" x14ac:dyDescent="0.2">
      <c r="E733" s="10"/>
      <c r="H733" s="39"/>
    </row>
    <row r="734" spans="5:8" ht="12" customHeight="1" x14ac:dyDescent="0.2">
      <c r="E734" s="10"/>
      <c r="H734" s="39"/>
    </row>
    <row r="735" spans="5:8" ht="12" customHeight="1" x14ac:dyDescent="0.2">
      <c r="E735" s="10"/>
      <c r="H735" s="39"/>
    </row>
    <row r="736" spans="5:8" ht="12" customHeight="1" x14ac:dyDescent="0.2">
      <c r="E736" s="10"/>
      <c r="H736" s="39"/>
    </row>
    <row r="737" spans="5:8" ht="12" customHeight="1" x14ac:dyDescent="0.2">
      <c r="E737" s="10"/>
      <c r="H737" s="39"/>
    </row>
    <row r="738" spans="5:8" ht="12" customHeight="1" x14ac:dyDescent="0.2">
      <c r="E738" s="10"/>
      <c r="H738" s="39"/>
    </row>
    <row r="739" spans="5:8" ht="12" customHeight="1" x14ac:dyDescent="0.2">
      <c r="E739" s="10"/>
      <c r="H739" s="39"/>
    </row>
    <row r="740" spans="5:8" ht="12" customHeight="1" x14ac:dyDescent="0.2">
      <c r="E740" s="10"/>
      <c r="H740" s="39"/>
    </row>
    <row r="741" spans="5:8" ht="12" customHeight="1" x14ac:dyDescent="0.2">
      <c r="E741" s="10"/>
      <c r="H741" s="39"/>
    </row>
    <row r="742" spans="5:8" ht="12" customHeight="1" x14ac:dyDescent="0.2">
      <c r="E742" s="10"/>
      <c r="H742" s="39"/>
    </row>
    <row r="743" spans="5:8" ht="12" customHeight="1" x14ac:dyDescent="0.2">
      <c r="E743" s="10"/>
      <c r="H743" s="39"/>
    </row>
    <row r="744" spans="5:8" ht="12" customHeight="1" x14ac:dyDescent="0.2">
      <c r="E744" s="10"/>
      <c r="H744" s="39"/>
    </row>
    <row r="745" spans="5:8" ht="12" customHeight="1" x14ac:dyDescent="0.2">
      <c r="E745" s="10"/>
      <c r="H745" s="39"/>
    </row>
    <row r="746" spans="5:8" ht="12" customHeight="1" x14ac:dyDescent="0.2">
      <c r="E746" s="10"/>
      <c r="H746" s="39"/>
    </row>
    <row r="747" spans="5:8" ht="12" customHeight="1" x14ac:dyDescent="0.2">
      <c r="E747" s="10"/>
      <c r="H747" s="39"/>
    </row>
    <row r="748" spans="5:8" ht="12" customHeight="1" x14ac:dyDescent="0.2">
      <c r="E748" s="10"/>
      <c r="H748" s="39"/>
    </row>
    <row r="749" spans="5:8" ht="12" customHeight="1" x14ac:dyDescent="0.2">
      <c r="E749" s="10"/>
      <c r="H749" s="39"/>
    </row>
    <row r="750" spans="5:8" ht="12" customHeight="1" x14ac:dyDescent="0.2">
      <c r="E750" s="10"/>
      <c r="H750" s="39"/>
    </row>
    <row r="751" spans="5:8" ht="12" customHeight="1" x14ac:dyDescent="0.2">
      <c r="E751" s="10"/>
      <c r="H751" s="39"/>
    </row>
    <row r="752" spans="5:8" ht="12" customHeight="1" x14ac:dyDescent="0.2">
      <c r="E752" s="10"/>
      <c r="H752" s="39"/>
    </row>
    <row r="753" spans="5:8" ht="12" customHeight="1" x14ac:dyDescent="0.2">
      <c r="E753" s="10"/>
      <c r="H753" s="39"/>
    </row>
    <row r="754" spans="5:8" ht="12" customHeight="1" x14ac:dyDescent="0.2">
      <c r="E754" s="10"/>
      <c r="H754" s="39"/>
    </row>
    <row r="755" spans="5:8" ht="12" customHeight="1" x14ac:dyDescent="0.2">
      <c r="E755" s="10"/>
      <c r="H755" s="39"/>
    </row>
    <row r="756" spans="5:8" ht="12" customHeight="1" x14ac:dyDescent="0.2">
      <c r="E756" s="10"/>
      <c r="H756" s="39"/>
    </row>
    <row r="757" spans="5:8" ht="12" customHeight="1" x14ac:dyDescent="0.2">
      <c r="E757" s="10"/>
      <c r="H757" s="39"/>
    </row>
    <row r="758" spans="5:8" ht="12" customHeight="1" x14ac:dyDescent="0.2">
      <c r="E758" s="10"/>
      <c r="H758" s="39"/>
    </row>
    <row r="759" spans="5:8" ht="12" customHeight="1" x14ac:dyDescent="0.2">
      <c r="E759" s="10"/>
      <c r="H759" s="39"/>
    </row>
    <row r="760" spans="5:8" ht="12" customHeight="1" x14ac:dyDescent="0.2">
      <c r="E760" s="10"/>
      <c r="H760" s="39"/>
    </row>
    <row r="761" spans="5:8" ht="12" customHeight="1" x14ac:dyDescent="0.2">
      <c r="E761" s="10"/>
      <c r="H761" s="39"/>
    </row>
    <row r="762" spans="5:8" ht="12" customHeight="1" x14ac:dyDescent="0.2">
      <c r="E762" s="10"/>
      <c r="H762" s="39"/>
    </row>
    <row r="763" spans="5:8" ht="12" customHeight="1" x14ac:dyDescent="0.2">
      <c r="E763" s="10"/>
      <c r="H763" s="39"/>
    </row>
    <row r="764" spans="5:8" ht="12" customHeight="1" x14ac:dyDescent="0.2">
      <c r="E764" s="10"/>
      <c r="H764" s="39"/>
    </row>
    <row r="765" spans="5:8" ht="12" customHeight="1" x14ac:dyDescent="0.2">
      <c r="E765" s="10"/>
      <c r="H765" s="39"/>
    </row>
    <row r="766" spans="5:8" ht="12" customHeight="1" x14ac:dyDescent="0.2">
      <c r="E766" s="10"/>
      <c r="H766" s="39"/>
    </row>
    <row r="767" spans="5:8" ht="12" customHeight="1" x14ac:dyDescent="0.2">
      <c r="E767" s="10"/>
      <c r="H767" s="39"/>
    </row>
    <row r="768" spans="5:8" ht="12" customHeight="1" x14ac:dyDescent="0.2">
      <c r="E768" s="10"/>
      <c r="H768" s="39"/>
    </row>
    <row r="769" spans="5:8" ht="12" customHeight="1" x14ac:dyDescent="0.2">
      <c r="E769" s="10"/>
      <c r="H769" s="39"/>
    </row>
    <row r="770" spans="5:8" ht="12" customHeight="1" x14ac:dyDescent="0.2">
      <c r="E770" s="10"/>
      <c r="H770" s="39"/>
    </row>
    <row r="771" spans="5:8" ht="12" customHeight="1" x14ac:dyDescent="0.2">
      <c r="E771" s="10"/>
      <c r="H771" s="39"/>
    </row>
    <row r="772" spans="5:8" ht="12" customHeight="1" x14ac:dyDescent="0.2">
      <c r="E772" s="10"/>
      <c r="H772" s="39"/>
    </row>
    <row r="773" spans="5:8" ht="12" customHeight="1" x14ac:dyDescent="0.2">
      <c r="E773" s="10"/>
      <c r="H773" s="39"/>
    </row>
    <row r="774" spans="5:8" ht="12" customHeight="1" x14ac:dyDescent="0.2">
      <c r="E774" s="10"/>
      <c r="H774" s="39"/>
    </row>
    <row r="775" spans="5:8" ht="12" customHeight="1" x14ac:dyDescent="0.2">
      <c r="E775" s="10"/>
      <c r="H775" s="39"/>
    </row>
    <row r="776" spans="5:8" ht="12" customHeight="1" x14ac:dyDescent="0.2">
      <c r="E776" s="10"/>
      <c r="H776" s="39"/>
    </row>
    <row r="777" spans="5:8" ht="12" customHeight="1" x14ac:dyDescent="0.2">
      <c r="E777" s="10"/>
      <c r="H777" s="39"/>
    </row>
    <row r="778" spans="5:8" ht="12" customHeight="1" x14ac:dyDescent="0.2">
      <c r="E778" s="10"/>
      <c r="H778" s="39"/>
    </row>
    <row r="779" spans="5:8" ht="12" customHeight="1" x14ac:dyDescent="0.2">
      <c r="E779" s="10"/>
      <c r="H779" s="39"/>
    </row>
    <row r="780" spans="5:8" ht="12" customHeight="1" x14ac:dyDescent="0.2">
      <c r="E780" s="10"/>
      <c r="H780" s="39"/>
    </row>
    <row r="781" spans="5:8" ht="12" customHeight="1" x14ac:dyDescent="0.2">
      <c r="E781" s="10"/>
      <c r="H781" s="39"/>
    </row>
    <row r="782" spans="5:8" ht="12" customHeight="1" x14ac:dyDescent="0.2">
      <c r="E782" s="10"/>
      <c r="H782" s="39"/>
    </row>
    <row r="783" spans="5:8" ht="12" customHeight="1" x14ac:dyDescent="0.2">
      <c r="E783" s="10"/>
      <c r="H783" s="39"/>
    </row>
    <row r="784" spans="5:8" ht="12" customHeight="1" x14ac:dyDescent="0.2">
      <c r="E784" s="10"/>
      <c r="H784" s="39"/>
    </row>
    <row r="785" spans="5:8" ht="12" customHeight="1" x14ac:dyDescent="0.2">
      <c r="E785" s="10"/>
      <c r="H785" s="39"/>
    </row>
    <row r="786" spans="5:8" ht="12" customHeight="1" x14ac:dyDescent="0.2">
      <c r="E786" s="10"/>
      <c r="H786" s="39"/>
    </row>
    <row r="787" spans="5:8" ht="12" customHeight="1" x14ac:dyDescent="0.2">
      <c r="E787" s="10"/>
      <c r="H787" s="39"/>
    </row>
    <row r="788" spans="5:8" ht="12" customHeight="1" x14ac:dyDescent="0.2">
      <c r="E788" s="10"/>
      <c r="H788" s="39"/>
    </row>
    <row r="789" spans="5:8" ht="12" customHeight="1" x14ac:dyDescent="0.2">
      <c r="E789" s="10"/>
      <c r="H789" s="39"/>
    </row>
    <row r="790" spans="5:8" ht="12" customHeight="1" x14ac:dyDescent="0.2">
      <c r="E790" s="10"/>
      <c r="H790" s="39"/>
    </row>
    <row r="791" spans="5:8" ht="12" customHeight="1" x14ac:dyDescent="0.2">
      <c r="E791" s="10"/>
      <c r="H791" s="39"/>
    </row>
    <row r="792" spans="5:8" ht="12" customHeight="1" x14ac:dyDescent="0.2">
      <c r="E792" s="10"/>
      <c r="H792" s="39"/>
    </row>
    <row r="793" spans="5:8" ht="12" customHeight="1" x14ac:dyDescent="0.2">
      <c r="E793" s="10"/>
      <c r="H793" s="39"/>
    </row>
    <row r="794" spans="5:8" ht="12" customHeight="1" x14ac:dyDescent="0.2">
      <c r="E794" s="10"/>
      <c r="H794" s="39"/>
    </row>
    <row r="795" spans="5:8" ht="12" customHeight="1" x14ac:dyDescent="0.2">
      <c r="E795" s="10"/>
      <c r="H795" s="39"/>
    </row>
    <row r="796" spans="5:8" ht="12" customHeight="1" x14ac:dyDescent="0.2">
      <c r="E796" s="10"/>
      <c r="H796" s="39"/>
    </row>
    <row r="797" spans="5:8" ht="12" customHeight="1" x14ac:dyDescent="0.2">
      <c r="E797" s="10"/>
      <c r="H797" s="39"/>
    </row>
    <row r="798" spans="5:8" ht="12" customHeight="1" x14ac:dyDescent="0.2">
      <c r="E798" s="10"/>
      <c r="H798" s="39"/>
    </row>
    <row r="799" spans="5:8" ht="12" customHeight="1" x14ac:dyDescent="0.2">
      <c r="E799" s="10"/>
      <c r="H799" s="39"/>
    </row>
    <row r="800" spans="5:8" ht="12" customHeight="1" x14ac:dyDescent="0.2">
      <c r="E800" s="10"/>
      <c r="H800" s="39"/>
    </row>
    <row r="801" spans="5:8" ht="12" customHeight="1" x14ac:dyDescent="0.2">
      <c r="E801" s="10"/>
      <c r="H801" s="39"/>
    </row>
    <row r="802" spans="5:8" ht="12" customHeight="1" x14ac:dyDescent="0.2">
      <c r="E802" s="10"/>
      <c r="H802" s="39"/>
    </row>
    <row r="803" spans="5:8" ht="12" customHeight="1" x14ac:dyDescent="0.2">
      <c r="E803" s="10"/>
      <c r="H803" s="39"/>
    </row>
    <row r="804" spans="5:8" ht="12" customHeight="1" x14ac:dyDescent="0.2">
      <c r="E804" s="10"/>
      <c r="H804" s="39"/>
    </row>
    <row r="805" spans="5:8" ht="12" customHeight="1" x14ac:dyDescent="0.2">
      <c r="E805" s="10"/>
      <c r="H805" s="39"/>
    </row>
    <row r="806" spans="5:8" ht="12" customHeight="1" x14ac:dyDescent="0.2">
      <c r="E806" s="10"/>
      <c r="H806" s="39"/>
    </row>
    <row r="807" spans="5:8" ht="12" customHeight="1" x14ac:dyDescent="0.2">
      <c r="E807" s="10"/>
      <c r="H807" s="39"/>
    </row>
    <row r="808" spans="5:8" ht="12" customHeight="1" x14ac:dyDescent="0.2">
      <c r="E808" s="10"/>
      <c r="H808" s="39"/>
    </row>
    <row r="809" spans="5:8" ht="12" customHeight="1" x14ac:dyDescent="0.2">
      <c r="E809" s="10"/>
      <c r="H809" s="39"/>
    </row>
    <row r="810" spans="5:8" ht="12" customHeight="1" x14ac:dyDescent="0.2">
      <c r="E810" s="10"/>
      <c r="H810" s="39"/>
    </row>
    <row r="811" spans="5:8" ht="12" customHeight="1" x14ac:dyDescent="0.2">
      <c r="E811" s="10"/>
      <c r="H811" s="39"/>
    </row>
    <row r="812" spans="5:8" ht="12" customHeight="1" x14ac:dyDescent="0.2">
      <c r="E812" s="10"/>
      <c r="H812" s="39"/>
    </row>
    <row r="813" spans="5:8" ht="12" customHeight="1" x14ac:dyDescent="0.2">
      <c r="E813" s="10"/>
      <c r="H813" s="39"/>
    </row>
    <row r="814" spans="5:8" ht="12" customHeight="1" x14ac:dyDescent="0.2">
      <c r="E814" s="10"/>
      <c r="H814" s="39"/>
    </row>
    <row r="815" spans="5:8" ht="12" customHeight="1" x14ac:dyDescent="0.2">
      <c r="E815" s="10"/>
      <c r="H815" s="39"/>
    </row>
    <row r="816" spans="5:8" ht="12" customHeight="1" x14ac:dyDescent="0.2">
      <c r="E816" s="10"/>
      <c r="H816" s="39"/>
    </row>
    <row r="817" spans="5:8" ht="12" customHeight="1" x14ac:dyDescent="0.2">
      <c r="E817" s="10"/>
      <c r="H817" s="39"/>
    </row>
    <row r="818" spans="5:8" ht="12" customHeight="1" x14ac:dyDescent="0.2">
      <c r="E818" s="10"/>
      <c r="H818" s="39"/>
    </row>
    <row r="819" spans="5:8" ht="12" customHeight="1" x14ac:dyDescent="0.2">
      <c r="E819" s="10"/>
      <c r="H819" s="39"/>
    </row>
    <row r="820" spans="5:8" ht="12" customHeight="1" x14ac:dyDescent="0.2">
      <c r="E820" s="10"/>
      <c r="H820" s="39"/>
    </row>
    <row r="821" spans="5:8" ht="12" customHeight="1" x14ac:dyDescent="0.2">
      <c r="E821" s="10"/>
      <c r="H821" s="39"/>
    </row>
    <row r="822" spans="5:8" ht="12" customHeight="1" x14ac:dyDescent="0.2">
      <c r="E822" s="10"/>
      <c r="H822" s="39"/>
    </row>
    <row r="823" spans="5:8" ht="12" customHeight="1" x14ac:dyDescent="0.2">
      <c r="E823" s="10"/>
      <c r="H823" s="39"/>
    </row>
    <row r="824" spans="5:8" ht="12" customHeight="1" x14ac:dyDescent="0.2">
      <c r="E824" s="10"/>
      <c r="H824" s="39"/>
    </row>
    <row r="825" spans="5:8" ht="12" customHeight="1" x14ac:dyDescent="0.2">
      <c r="E825" s="10"/>
      <c r="H825" s="39"/>
    </row>
    <row r="826" spans="5:8" ht="12" customHeight="1" x14ac:dyDescent="0.2">
      <c r="E826" s="10"/>
      <c r="H826" s="39"/>
    </row>
    <row r="827" spans="5:8" ht="12" customHeight="1" x14ac:dyDescent="0.2">
      <c r="E827" s="10"/>
      <c r="H827" s="39"/>
    </row>
    <row r="828" spans="5:8" ht="12" customHeight="1" x14ac:dyDescent="0.2">
      <c r="E828" s="10"/>
      <c r="H828" s="39"/>
    </row>
    <row r="829" spans="5:8" ht="12" customHeight="1" x14ac:dyDescent="0.2">
      <c r="E829" s="10"/>
      <c r="H829" s="39"/>
    </row>
    <row r="830" spans="5:8" ht="12" customHeight="1" x14ac:dyDescent="0.2">
      <c r="E830" s="10"/>
      <c r="H830" s="39"/>
    </row>
    <row r="831" spans="5:8" ht="12" customHeight="1" x14ac:dyDescent="0.2">
      <c r="E831" s="10"/>
      <c r="H831" s="39"/>
    </row>
    <row r="832" spans="5:8" ht="12" customHeight="1" x14ac:dyDescent="0.2">
      <c r="E832" s="10"/>
      <c r="H832" s="39"/>
    </row>
    <row r="833" spans="5:8" ht="12" customHeight="1" x14ac:dyDescent="0.2">
      <c r="E833" s="10"/>
      <c r="H833" s="39"/>
    </row>
    <row r="834" spans="5:8" ht="12" customHeight="1" x14ac:dyDescent="0.2">
      <c r="E834" s="10"/>
      <c r="H834" s="39"/>
    </row>
    <row r="835" spans="5:8" ht="12" customHeight="1" x14ac:dyDescent="0.2">
      <c r="E835" s="10"/>
      <c r="H835" s="39"/>
    </row>
    <row r="836" spans="5:8" ht="12" customHeight="1" x14ac:dyDescent="0.2">
      <c r="E836" s="10"/>
      <c r="H836" s="39"/>
    </row>
    <row r="837" spans="5:8" ht="12" customHeight="1" x14ac:dyDescent="0.2">
      <c r="E837" s="10"/>
      <c r="H837" s="39"/>
    </row>
    <row r="838" spans="5:8" ht="12" customHeight="1" x14ac:dyDescent="0.2">
      <c r="E838" s="10"/>
      <c r="H838" s="39"/>
    </row>
    <row r="839" spans="5:8" ht="12" customHeight="1" x14ac:dyDescent="0.2">
      <c r="E839" s="10"/>
      <c r="H839" s="39"/>
    </row>
    <row r="840" spans="5:8" ht="12" customHeight="1" x14ac:dyDescent="0.2">
      <c r="E840" s="10"/>
      <c r="H840" s="39"/>
    </row>
    <row r="841" spans="5:8" ht="12" customHeight="1" x14ac:dyDescent="0.2">
      <c r="E841" s="10"/>
      <c r="H841" s="39"/>
    </row>
    <row r="842" spans="5:8" ht="12" customHeight="1" x14ac:dyDescent="0.2">
      <c r="E842" s="10"/>
      <c r="H842" s="39"/>
    </row>
    <row r="843" spans="5:8" ht="12" customHeight="1" x14ac:dyDescent="0.2">
      <c r="E843" s="10"/>
      <c r="H843" s="39"/>
    </row>
    <row r="844" spans="5:8" ht="12" customHeight="1" x14ac:dyDescent="0.2">
      <c r="E844" s="10"/>
      <c r="H844" s="39"/>
    </row>
    <row r="845" spans="5:8" ht="12" customHeight="1" x14ac:dyDescent="0.2">
      <c r="E845" s="10"/>
      <c r="H845" s="39"/>
    </row>
    <row r="846" spans="5:8" ht="12" customHeight="1" x14ac:dyDescent="0.2">
      <c r="E846" s="10"/>
      <c r="H846" s="39"/>
    </row>
    <row r="847" spans="5:8" ht="12" customHeight="1" x14ac:dyDescent="0.2">
      <c r="E847" s="10"/>
      <c r="H847" s="39"/>
    </row>
    <row r="848" spans="5:8" ht="12" customHeight="1" x14ac:dyDescent="0.2">
      <c r="E848" s="10"/>
      <c r="H848" s="39"/>
    </row>
    <row r="849" spans="5:8" ht="12" customHeight="1" x14ac:dyDescent="0.2">
      <c r="E849" s="10"/>
      <c r="H849" s="39"/>
    </row>
    <row r="850" spans="5:8" ht="12" customHeight="1" x14ac:dyDescent="0.2">
      <c r="E850" s="10"/>
      <c r="H850" s="39"/>
    </row>
    <row r="851" spans="5:8" ht="12" customHeight="1" x14ac:dyDescent="0.2">
      <c r="E851" s="10"/>
      <c r="H851" s="39"/>
    </row>
    <row r="852" spans="5:8" ht="12" customHeight="1" x14ac:dyDescent="0.2">
      <c r="E852" s="10"/>
      <c r="H852" s="39"/>
    </row>
    <row r="853" spans="5:8" ht="12" customHeight="1" x14ac:dyDescent="0.2">
      <c r="E853" s="10"/>
      <c r="H853" s="39"/>
    </row>
    <row r="854" spans="5:8" ht="12" customHeight="1" x14ac:dyDescent="0.2">
      <c r="E854" s="10"/>
      <c r="H854" s="39"/>
    </row>
    <row r="855" spans="5:8" ht="12" customHeight="1" x14ac:dyDescent="0.2">
      <c r="E855" s="10"/>
      <c r="H855" s="39"/>
    </row>
    <row r="856" spans="5:8" ht="12" customHeight="1" x14ac:dyDescent="0.2">
      <c r="E856" s="10"/>
      <c r="H856" s="39"/>
    </row>
    <row r="857" spans="5:8" ht="12" customHeight="1" x14ac:dyDescent="0.2">
      <c r="E857" s="10"/>
      <c r="H857" s="39"/>
    </row>
    <row r="858" spans="5:8" ht="12" customHeight="1" x14ac:dyDescent="0.2">
      <c r="E858" s="10"/>
      <c r="H858" s="39"/>
    </row>
    <row r="859" spans="5:8" ht="12" customHeight="1" x14ac:dyDescent="0.2">
      <c r="E859" s="10"/>
      <c r="H859" s="39"/>
    </row>
    <row r="860" spans="5:8" ht="12" customHeight="1" x14ac:dyDescent="0.2">
      <c r="E860" s="10"/>
      <c r="H860" s="39"/>
    </row>
    <row r="861" spans="5:8" ht="12" customHeight="1" x14ac:dyDescent="0.2">
      <c r="E861" s="10"/>
      <c r="H861" s="39"/>
    </row>
    <row r="862" spans="5:8" ht="12" customHeight="1" x14ac:dyDescent="0.2">
      <c r="E862" s="10"/>
      <c r="H862" s="39"/>
    </row>
    <row r="863" spans="5:8" ht="12" customHeight="1" x14ac:dyDescent="0.2">
      <c r="E863" s="10"/>
      <c r="H863" s="39"/>
    </row>
    <row r="864" spans="5:8" ht="12" customHeight="1" x14ac:dyDescent="0.2">
      <c r="E864" s="10"/>
      <c r="H864" s="39"/>
    </row>
    <row r="865" spans="5:8" ht="12" customHeight="1" x14ac:dyDescent="0.2">
      <c r="E865" s="10"/>
      <c r="H865" s="39"/>
    </row>
    <row r="866" spans="5:8" ht="12" customHeight="1" x14ac:dyDescent="0.2">
      <c r="E866" s="10"/>
      <c r="H866" s="39"/>
    </row>
    <row r="867" spans="5:8" ht="12" customHeight="1" x14ac:dyDescent="0.2">
      <c r="E867" s="10"/>
      <c r="H867" s="39"/>
    </row>
    <row r="868" spans="5:8" ht="12" customHeight="1" x14ac:dyDescent="0.2">
      <c r="E868" s="10"/>
      <c r="H868" s="39"/>
    </row>
    <row r="869" spans="5:8" ht="12" customHeight="1" x14ac:dyDescent="0.2">
      <c r="E869" s="10"/>
      <c r="H869" s="39"/>
    </row>
    <row r="870" spans="5:8" ht="12" customHeight="1" x14ac:dyDescent="0.2">
      <c r="E870" s="10"/>
      <c r="H870" s="39"/>
    </row>
    <row r="871" spans="5:8" ht="12" customHeight="1" x14ac:dyDescent="0.2">
      <c r="E871" s="10"/>
      <c r="H871" s="39"/>
    </row>
    <row r="872" spans="5:8" ht="12" customHeight="1" x14ac:dyDescent="0.2">
      <c r="E872" s="10"/>
      <c r="H872" s="39"/>
    </row>
    <row r="873" spans="5:8" ht="12" customHeight="1" x14ac:dyDescent="0.2">
      <c r="E873" s="10"/>
      <c r="H873" s="39"/>
    </row>
    <row r="874" spans="5:8" ht="12" customHeight="1" x14ac:dyDescent="0.2">
      <c r="E874" s="10"/>
      <c r="H874" s="39"/>
    </row>
    <row r="875" spans="5:8" ht="12" customHeight="1" x14ac:dyDescent="0.2">
      <c r="E875" s="10"/>
      <c r="H875" s="39"/>
    </row>
    <row r="876" spans="5:8" ht="12" customHeight="1" x14ac:dyDescent="0.2">
      <c r="E876" s="10"/>
      <c r="H876" s="39"/>
    </row>
    <row r="877" spans="5:8" ht="12" customHeight="1" x14ac:dyDescent="0.2">
      <c r="E877" s="10"/>
      <c r="H877" s="39"/>
    </row>
    <row r="878" spans="5:8" ht="12" customHeight="1" x14ac:dyDescent="0.2">
      <c r="E878" s="10"/>
      <c r="H878" s="39"/>
    </row>
    <row r="879" spans="5:8" ht="12" customHeight="1" x14ac:dyDescent="0.2">
      <c r="E879" s="10"/>
      <c r="H879" s="39"/>
    </row>
    <row r="880" spans="5:8" ht="12" customHeight="1" x14ac:dyDescent="0.2">
      <c r="E880" s="10"/>
      <c r="H880" s="39"/>
    </row>
    <row r="881" spans="5:8" ht="12" customHeight="1" x14ac:dyDescent="0.2">
      <c r="E881" s="10"/>
      <c r="H881" s="39"/>
    </row>
    <row r="882" spans="5:8" ht="12" customHeight="1" x14ac:dyDescent="0.2">
      <c r="E882" s="10"/>
      <c r="H882" s="39"/>
    </row>
    <row r="883" spans="5:8" ht="12" customHeight="1" x14ac:dyDescent="0.2">
      <c r="E883" s="10"/>
      <c r="H883" s="39"/>
    </row>
    <row r="884" spans="5:8" ht="12" customHeight="1" x14ac:dyDescent="0.2">
      <c r="E884" s="10"/>
      <c r="H884" s="39"/>
    </row>
    <row r="885" spans="5:8" ht="12" customHeight="1" x14ac:dyDescent="0.2">
      <c r="E885" s="10"/>
      <c r="H885" s="39"/>
    </row>
    <row r="886" spans="5:8" ht="12" customHeight="1" x14ac:dyDescent="0.2">
      <c r="E886" s="10"/>
      <c r="H886" s="39"/>
    </row>
    <row r="887" spans="5:8" ht="12" customHeight="1" x14ac:dyDescent="0.2">
      <c r="E887" s="10"/>
      <c r="H887" s="39"/>
    </row>
    <row r="888" spans="5:8" ht="12" customHeight="1" x14ac:dyDescent="0.2">
      <c r="E888" s="10"/>
      <c r="H888" s="39"/>
    </row>
    <row r="889" spans="5:8" ht="12" customHeight="1" x14ac:dyDescent="0.2">
      <c r="E889" s="10"/>
      <c r="H889" s="39"/>
    </row>
    <row r="890" spans="5:8" ht="12" customHeight="1" x14ac:dyDescent="0.2">
      <c r="E890" s="10"/>
      <c r="H890" s="39"/>
    </row>
    <row r="891" spans="5:8" ht="12" customHeight="1" x14ac:dyDescent="0.2">
      <c r="E891" s="10"/>
      <c r="H891" s="39"/>
    </row>
    <row r="892" spans="5:8" ht="12" customHeight="1" x14ac:dyDescent="0.2">
      <c r="E892" s="10"/>
      <c r="H892" s="39"/>
    </row>
    <row r="893" spans="5:8" ht="12" customHeight="1" x14ac:dyDescent="0.2">
      <c r="E893" s="10"/>
      <c r="H893" s="39"/>
    </row>
    <row r="894" spans="5:8" ht="12" customHeight="1" x14ac:dyDescent="0.2">
      <c r="E894" s="10"/>
      <c r="H894" s="39"/>
    </row>
    <row r="895" spans="5:8" ht="12" customHeight="1" x14ac:dyDescent="0.2">
      <c r="E895" s="10"/>
      <c r="H895" s="39"/>
    </row>
    <row r="896" spans="5:8" ht="12" customHeight="1" x14ac:dyDescent="0.2">
      <c r="E896" s="10"/>
      <c r="H896" s="39"/>
    </row>
    <row r="897" spans="5:8" ht="12" customHeight="1" x14ac:dyDescent="0.2">
      <c r="E897" s="10"/>
      <c r="H897" s="39"/>
    </row>
    <row r="898" spans="5:8" ht="12" customHeight="1" x14ac:dyDescent="0.2">
      <c r="E898" s="10"/>
      <c r="H898" s="39"/>
    </row>
    <row r="899" spans="5:8" ht="12" customHeight="1" x14ac:dyDescent="0.2">
      <c r="E899" s="10"/>
      <c r="H899" s="39"/>
    </row>
    <row r="900" spans="5:8" ht="12" customHeight="1" x14ac:dyDescent="0.2">
      <c r="E900" s="10"/>
      <c r="H900" s="39"/>
    </row>
    <row r="901" spans="5:8" ht="12" customHeight="1" x14ac:dyDescent="0.2">
      <c r="E901" s="10"/>
      <c r="H901" s="39"/>
    </row>
    <row r="902" spans="5:8" ht="12" customHeight="1" x14ac:dyDescent="0.2">
      <c r="E902" s="10"/>
      <c r="H902" s="39"/>
    </row>
    <row r="903" spans="5:8" ht="12" customHeight="1" x14ac:dyDescent="0.2">
      <c r="E903" s="10"/>
      <c r="H903" s="39"/>
    </row>
    <row r="904" spans="5:8" ht="12" customHeight="1" x14ac:dyDescent="0.2">
      <c r="E904" s="10"/>
      <c r="H904" s="39"/>
    </row>
    <row r="905" spans="5:8" ht="12" customHeight="1" x14ac:dyDescent="0.2">
      <c r="E905" s="10"/>
      <c r="H905" s="39"/>
    </row>
    <row r="906" spans="5:8" ht="12" customHeight="1" x14ac:dyDescent="0.2">
      <c r="E906" s="10"/>
      <c r="H906" s="39"/>
    </row>
    <row r="907" spans="5:8" ht="12" customHeight="1" x14ac:dyDescent="0.2">
      <c r="E907" s="10"/>
      <c r="H907" s="39"/>
    </row>
    <row r="908" spans="5:8" ht="12" customHeight="1" x14ac:dyDescent="0.2">
      <c r="E908" s="10"/>
      <c r="H908" s="39"/>
    </row>
    <row r="909" spans="5:8" ht="12" customHeight="1" x14ac:dyDescent="0.2">
      <c r="E909" s="10"/>
      <c r="H909" s="39"/>
    </row>
    <row r="910" spans="5:8" ht="12" customHeight="1" x14ac:dyDescent="0.2">
      <c r="E910" s="10"/>
      <c r="H910" s="39"/>
    </row>
    <row r="911" spans="5:8" ht="12" customHeight="1" x14ac:dyDescent="0.2">
      <c r="E911" s="10"/>
      <c r="H911" s="39"/>
    </row>
    <row r="912" spans="5:8" ht="12" customHeight="1" x14ac:dyDescent="0.2">
      <c r="E912" s="10"/>
      <c r="H912" s="39"/>
    </row>
    <row r="913" spans="5:8" ht="12" customHeight="1" x14ac:dyDescent="0.2">
      <c r="E913" s="10"/>
      <c r="H913" s="39"/>
    </row>
    <row r="914" spans="5:8" ht="12" customHeight="1" x14ac:dyDescent="0.2">
      <c r="E914" s="10"/>
      <c r="H914" s="39"/>
    </row>
    <row r="915" spans="5:8" ht="12" customHeight="1" x14ac:dyDescent="0.2">
      <c r="E915" s="10"/>
      <c r="H915" s="39"/>
    </row>
    <row r="916" spans="5:8" ht="12" customHeight="1" x14ac:dyDescent="0.2">
      <c r="E916" s="10"/>
      <c r="H916" s="39"/>
    </row>
    <row r="917" spans="5:8" ht="12" customHeight="1" x14ac:dyDescent="0.2">
      <c r="E917" s="10"/>
      <c r="H917" s="39"/>
    </row>
    <row r="918" spans="5:8" ht="12" customHeight="1" x14ac:dyDescent="0.2">
      <c r="E918" s="10"/>
      <c r="H918" s="39"/>
    </row>
    <row r="919" spans="5:8" ht="12" customHeight="1" x14ac:dyDescent="0.2">
      <c r="E919" s="10"/>
      <c r="H919" s="39"/>
    </row>
    <row r="920" spans="5:8" ht="12" customHeight="1" x14ac:dyDescent="0.2">
      <c r="E920" s="10"/>
      <c r="H920" s="39"/>
    </row>
    <row r="921" spans="5:8" ht="12" customHeight="1" x14ac:dyDescent="0.2">
      <c r="E921" s="10"/>
      <c r="H921" s="39"/>
    </row>
    <row r="922" spans="5:8" ht="12" customHeight="1" x14ac:dyDescent="0.2">
      <c r="E922" s="10"/>
      <c r="H922" s="39"/>
    </row>
    <row r="923" spans="5:8" ht="12" customHeight="1" x14ac:dyDescent="0.2">
      <c r="E923" s="10"/>
      <c r="H923" s="39"/>
    </row>
    <row r="924" spans="5:8" ht="12" customHeight="1" x14ac:dyDescent="0.2">
      <c r="E924" s="10"/>
      <c r="H924" s="39"/>
    </row>
    <row r="925" spans="5:8" ht="12" customHeight="1" x14ac:dyDescent="0.2">
      <c r="E925" s="10"/>
      <c r="H925" s="39"/>
    </row>
    <row r="926" spans="5:8" ht="12" customHeight="1" x14ac:dyDescent="0.2">
      <c r="E926" s="10"/>
      <c r="H926" s="39"/>
    </row>
    <row r="927" spans="5:8" ht="12" customHeight="1" x14ac:dyDescent="0.2">
      <c r="E927" s="10"/>
      <c r="H927" s="39"/>
    </row>
    <row r="928" spans="5:8" ht="12" customHeight="1" x14ac:dyDescent="0.2">
      <c r="E928" s="10"/>
      <c r="H928" s="39"/>
    </row>
    <row r="929" spans="5:8" ht="12" customHeight="1" x14ac:dyDescent="0.2">
      <c r="E929" s="10"/>
      <c r="H929" s="39"/>
    </row>
    <row r="930" spans="5:8" ht="12" customHeight="1" x14ac:dyDescent="0.2">
      <c r="E930" s="10"/>
      <c r="H930" s="39"/>
    </row>
    <row r="931" spans="5:8" ht="12" customHeight="1" x14ac:dyDescent="0.2">
      <c r="E931" s="10"/>
      <c r="H931" s="39"/>
    </row>
    <row r="932" spans="5:8" ht="12" customHeight="1" x14ac:dyDescent="0.2">
      <c r="E932" s="10"/>
      <c r="H932" s="39"/>
    </row>
    <row r="933" spans="5:8" ht="12" customHeight="1" x14ac:dyDescent="0.2">
      <c r="E933" s="10"/>
      <c r="H933" s="39"/>
    </row>
    <row r="934" spans="5:8" ht="12" customHeight="1" x14ac:dyDescent="0.2">
      <c r="E934" s="10"/>
      <c r="H934" s="39"/>
    </row>
    <row r="935" spans="5:8" ht="12" customHeight="1" x14ac:dyDescent="0.2">
      <c r="E935" s="10"/>
      <c r="H935" s="39"/>
    </row>
    <row r="936" spans="5:8" ht="12" customHeight="1" x14ac:dyDescent="0.2">
      <c r="E936" s="10"/>
      <c r="H936" s="39"/>
    </row>
    <row r="937" spans="5:8" ht="12" customHeight="1" x14ac:dyDescent="0.2">
      <c r="E937" s="10"/>
      <c r="H937" s="39"/>
    </row>
    <row r="938" spans="5:8" ht="12" customHeight="1" x14ac:dyDescent="0.2">
      <c r="E938" s="10"/>
      <c r="H938" s="39"/>
    </row>
    <row r="939" spans="5:8" ht="12" customHeight="1" x14ac:dyDescent="0.2">
      <c r="E939" s="10"/>
      <c r="H939" s="39"/>
    </row>
    <row r="940" spans="5:8" ht="12" customHeight="1" x14ac:dyDescent="0.2">
      <c r="E940" s="10"/>
      <c r="H940" s="39"/>
    </row>
    <row r="941" spans="5:8" ht="12" customHeight="1" x14ac:dyDescent="0.2">
      <c r="E941" s="10"/>
      <c r="H941" s="39"/>
    </row>
    <row r="942" spans="5:8" ht="12" customHeight="1" x14ac:dyDescent="0.2">
      <c r="E942" s="10"/>
      <c r="H942" s="39"/>
    </row>
    <row r="943" spans="5:8" ht="12" customHeight="1" x14ac:dyDescent="0.2">
      <c r="E943" s="10"/>
      <c r="H943" s="39"/>
    </row>
    <row r="944" spans="5:8" ht="12" customHeight="1" x14ac:dyDescent="0.2">
      <c r="E944" s="10"/>
      <c r="H944" s="39"/>
    </row>
    <row r="945" spans="5:8" ht="12" customHeight="1" x14ac:dyDescent="0.2">
      <c r="E945" s="10"/>
      <c r="H945" s="39"/>
    </row>
    <row r="946" spans="5:8" ht="12" customHeight="1" x14ac:dyDescent="0.2">
      <c r="E946" s="10"/>
      <c r="H946" s="39"/>
    </row>
    <row r="947" spans="5:8" ht="12" customHeight="1" x14ac:dyDescent="0.2">
      <c r="E947" s="10"/>
      <c r="H947" s="39"/>
    </row>
    <row r="948" spans="5:8" ht="12" customHeight="1" x14ac:dyDescent="0.2">
      <c r="E948" s="10"/>
      <c r="H948" s="39"/>
    </row>
    <row r="949" spans="5:8" ht="12" customHeight="1" x14ac:dyDescent="0.2">
      <c r="E949" s="10"/>
      <c r="H949" s="39"/>
    </row>
    <row r="950" spans="5:8" ht="12" customHeight="1" x14ac:dyDescent="0.2">
      <c r="E950" s="10"/>
      <c r="H950" s="39"/>
    </row>
    <row r="951" spans="5:8" ht="12" customHeight="1" x14ac:dyDescent="0.2">
      <c r="E951" s="10"/>
      <c r="H951" s="39"/>
    </row>
    <row r="952" spans="5:8" ht="12" customHeight="1" x14ac:dyDescent="0.2">
      <c r="E952" s="10"/>
      <c r="H952" s="39"/>
    </row>
    <row r="953" spans="5:8" ht="12" customHeight="1" x14ac:dyDescent="0.2">
      <c r="E953" s="10"/>
      <c r="H953" s="39"/>
    </row>
    <row r="954" spans="5:8" ht="12" customHeight="1" x14ac:dyDescent="0.2">
      <c r="E954" s="10"/>
      <c r="H954" s="39"/>
    </row>
    <row r="955" spans="5:8" ht="12" customHeight="1" x14ac:dyDescent="0.2">
      <c r="E955" s="10"/>
      <c r="H955" s="39"/>
    </row>
    <row r="956" spans="5:8" ht="12" customHeight="1" x14ac:dyDescent="0.2">
      <c r="E956" s="10"/>
      <c r="H956" s="39"/>
    </row>
    <row r="957" spans="5:8" ht="12" customHeight="1" x14ac:dyDescent="0.2">
      <c r="E957" s="10"/>
      <c r="H957" s="39"/>
    </row>
    <row r="958" spans="5:8" ht="12" customHeight="1" x14ac:dyDescent="0.2">
      <c r="E958" s="10"/>
      <c r="H958" s="39"/>
    </row>
    <row r="959" spans="5:8" ht="12" customHeight="1" x14ac:dyDescent="0.2">
      <c r="E959" s="10"/>
      <c r="H959" s="39"/>
    </row>
    <row r="960" spans="5:8" ht="12" customHeight="1" x14ac:dyDescent="0.2">
      <c r="E960" s="10"/>
      <c r="H960" s="39"/>
    </row>
    <row r="961" spans="5:8" ht="12" customHeight="1" x14ac:dyDescent="0.2">
      <c r="E961" s="10"/>
      <c r="H961" s="39"/>
    </row>
    <row r="962" spans="5:8" ht="12" customHeight="1" x14ac:dyDescent="0.2">
      <c r="E962" s="10"/>
      <c r="H962" s="39"/>
    </row>
    <row r="963" spans="5:8" ht="12" customHeight="1" x14ac:dyDescent="0.2">
      <c r="E963" s="10"/>
      <c r="H963" s="39"/>
    </row>
    <row r="964" spans="5:8" ht="12" customHeight="1" x14ac:dyDescent="0.2">
      <c r="E964" s="10"/>
      <c r="H964" s="39"/>
    </row>
    <row r="965" spans="5:8" ht="12" customHeight="1" x14ac:dyDescent="0.2">
      <c r="E965" s="10"/>
      <c r="H965" s="39"/>
    </row>
    <row r="966" spans="5:8" ht="12" customHeight="1" x14ac:dyDescent="0.2">
      <c r="E966" s="10"/>
      <c r="H966" s="39"/>
    </row>
    <row r="967" spans="5:8" ht="12" customHeight="1" x14ac:dyDescent="0.2">
      <c r="E967" s="10"/>
      <c r="H967" s="39"/>
    </row>
    <row r="968" spans="5:8" ht="12" customHeight="1" x14ac:dyDescent="0.2">
      <c r="E968" s="10"/>
      <c r="H968" s="39"/>
    </row>
    <row r="969" spans="5:8" ht="12" customHeight="1" x14ac:dyDescent="0.2">
      <c r="E969" s="10"/>
      <c r="H969" s="39"/>
    </row>
    <row r="970" spans="5:8" ht="12" customHeight="1" x14ac:dyDescent="0.2">
      <c r="E970" s="10"/>
      <c r="H970" s="39"/>
    </row>
    <row r="971" spans="5:8" ht="12" customHeight="1" x14ac:dyDescent="0.2">
      <c r="E971" s="10"/>
      <c r="H971" s="39"/>
    </row>
    <row r="972" spans="5:8" ht="12" customHeight="1" x14ac:dyDescent="0.2">
      <c r="E972" s="10"/>
      <c r="H972" s="39"/>
    </row>
    <row r="973" spans="5:8" ht="12" customHeight="1" x14ac:dyDescent="0.2">
      <c r="E973" s="10"/>
      <c r="H973" s="39"/>
    </row>
    <row r="974" spans="5:8" ht="12" customHeight="1" x14ac:dyDescent="0.2">
      <c r="E974" s="10"/>
      <c r="H974" s="39"/>
    </row>
    <row r="975" spans="5:8" ht="12" customHeight="1" x14ac:dyDescent="0.2">
      <c r="E975" s="10"/>
      <c r="H975" s="39"/>
    </row>
    <row r="976" spans="5:8" ht="12" customHeight="1" x14ac:dyDescent="0.2">
      <c r="E976" s="10"/>
      <c r="H976" s="39"/>
    </row>
    <row r="977" spans="5:8" ht="12" customHeight="1" x14ac:dyDescent="0.2">
      <c r="E977" s="10"/>
      <c r="H977" s="39"/>
    </row>
    <row r="978" spans="5:8" ht="12" customHeight="1" x14ac:dyDescent="0.2">
      <c r="E978" s="10"/>
      <c r="H978" s="39"/>
    </row>
    <row r="979" spans="5:8" ht="12" customHeight="1" x14ac:dyDescent="0.2">
      <c r="E979" s="10"/>
      <c r="H979" s="39"/>
    </row>
    <row r="980" spans="5:8" ht="12" customHeight="1" x14ac:dyDescent="0.2">
      <c r="E980" s="10"/>
      <c r="H980" s="39"/>
    </row>
    <row r="981" spans="5:8" ht="12" customHeight="1" x14ac:dyDescent="0.2">
      <c r="E981" s="10"/>
      <c r="H981" s="39"/>
    </row>
    <row r="982" spans="5:8" ht="12" customHeight="1" x14ac:dyDescent="0.2">
      <c r="E982" s="10"/>
      <c r="H982" s="39"/>
    </row>
    <row r="983" spans="5:8" ht="12" customHeight="1" x14ac:dyDescent="0.2">
      <c r="E983" s="10"/>
      <c r="H983" s="39"/>
    </row>
    <row r="984" spans="5:8" ht="12" customHeight="1" x14ac:dyDescent="0.2">
      <c r="E984" s="10"/>
      <c r="H984" s="39"/>
    </row>
    <row r="985" spans="5:8" ht="12" customHeight="1" x14ac:dyDescent="0.2">
      <c r="E985" s="10"/>
      <c r="H985" s="39"/>
    </row>
    <row r="986" spans="5:8" ht="12" customHeight="1" x14ac:dyDescent="0.2">
      <c r="E986" s="10"/>
      <c r="H986" s="39"/>
    </row>
    <row r="987" spans="5:8" ht="12" customHeight="1" x14ac:dyDescent="0.2">
      <c r="E987" s="10"/>
      <c r="H987" s="39"/>
    </row>
    <row r="988" spans="5:8" ht="12" customHeight="1" x14ac:dyDescent="0.2">
      <c r="E988" s="10"/>
      <c r="H988" s="39"/>
    </row>
    <row r="989" spans="5:8" ht="12" customHeight="1" x14ac:dyDescent="0.2">
      <c r="E989" s="10"/>
      <c r="H989" s="39"/>
    </row>
    <row r="990" spans="5:8" ht="12" customHeight="1" x14ac:dyDescent="0.2">
      <c r="E990" s="10"/>
      <c r="H990" s="39"/>
    </row>
    <row r="991" spans="5:8" ht="12" customHeight="1" x14ac:dyDescent="0.2">
      <c r="E991" s="10"/>
      <c r="H991" s="39"/>
    </row>
    <row r="992" spans="5:8" ht="12" customHeight="1" x14ac:dyDescent="0.2">
      <c r="E992" s="10"/>
      <c r="H992" s="39"/>
    </row>
    <row r="993" spans="5:8" ht="12" customHeight="1" x14ac:dyDescent="0.2">
      <c r="E993" s="10"/>
      <c r="H993" s="39"/>
    </row>
    <row r="994" spans="5:8" ht="12" customHeight="1" x14ac:dyDescent="0.2">
      <c r="E994" s="10"/>
      <c r="H994" s="39"/>
    </row>
    <row r="995" spans="5:8" ht="12" customHeight="1" x14ac:dyDescent="0.2">
      <c r="E995" s="10"/>
      <c r="H995" s="39"/>
    </row>
    <row r="996" spans="5:8" ht="12" customHeight="1" x14ac:dyDescent="0.2">
      <c r="E996" s="10"/>
      <c r="H996" s="39"/>
    </row>
    <row r="997" spans="5:8" ht="12" customHeight="1" x14ac:dyDescent="0.2">
      <c r="E997" s="10"/>
      <c r="H997" s="39"/>
    </row>
    <row r="998" spans="5:8" ht="12" customHeight="1" x14ac:dyDescent="0.2">
      <c r="E998" s="10"/>
      <c r="H998" s="39"/>
    </row>
    <row r="999" spans="5:8" ht="12" customHeight="1" x14ac:dyDescent="0.2">
      <c r="E999" s="10"/>
      <c r="H999" s="39"/>
    </row>
    <row r="1000" spans="5:8" ht="12" customHeight="1" x14ac:dyDescent="0.2">
      <c r="E1000" s="10"/>
      <c r="H1000" s="39"/>
    </row>
  </sheetData>
  <sheetProtection algorithmName="SHA-512" hashValue="5wGrjrlRg7RNEIDMdkQsu1pksQMbgvu1T+w7SpGoljV2awrX5INXfJx7BxAdHVrbHAlYwypOllmaamrLO0NGNg==" saltValue="v0V24T7fsZfhq+WFwbbUlg==" spinCount="100000" sheet="1" objects="1" scenarios="1" formatCells="0" formatColumns="0" formatRows="0" insertColumns="0" insertRows="0" deleteColumns="0" deleteRows="0"/>
  <mergeCells count="7">
    <mergeCell ref="A39:D39"/>
    <mergeCell ref="A41:B42"/>
    <mergeCell ref="A1:D1"/>
    <mergeCell ref="A3:D3"/>
    <mergeCell ref="A5:D5"/>
    <mergeCell ref="A7:D7"/>
    <mergeCell ref="A9:B10"/>
  </mergeCells>
  <pageMargins left="0.55118110236220474" right="0.55118110236220474" top="0.39370078740157483" bottom="0.39370078740157483" header="0" footer="0"/>
  <pageSetup orientation="portrait"/>
  <headerFooter>
    <oddHeader>&amp;C&amp;P</oddHeader>
  </headerFooter>
  <rowBreaks count="1" manualBreakCount="1">
    <brk id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Sheet1</vt:lpstr>
      <vt:lpstr>Overlap Analysis</vt:lpstr>
      <vt:lpstr>Costing Model</vt:lpstr>
      <vt:lpstr>Scales (PS) {A}</vt:lpstr>
      <vt:lpstr>Tr key PS - F-time {B}</vt:lpstr>
      <vt:lpstr>Tr key PS - 3-8th ({C}</vt:lpstr>
      <vt:lpstr>Tr key PS - 5-8th {D}</vt:lpstr>
      <vt:lpstr>Tr key PS- 6-8th {E}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Cllr Skhakhane</dc:creator>
  <cp:lastModifiedBy>Esther Nkosi</cp:lastModifiedBy>
  <dcterms:created xsi:type="dcterms:W3CDTF">2025-04-21T20:57:32Z</dcterms:created>
  <dcterms:modified xsi:type="dcterms:W3CDTF">2026-05-26T10:18:44Z</dcterms:modified>
</cp:coreProperties>
</file>